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235" tabRatio="500"/>
  </bookViews>
  <sheets>
    <sheet name="Лист1" sheetId="1" r:id="rId1"/>
    <sheet name="Лист2" sheetId="2" r:id="rId2"/>
  </sheets>
  <definedNames>
    <definedName name="_xlnm.Print_Area" localSheetId="0">Лист1!$A$1:$J$69</definedName>
  </definedNames>
  <calcPr calcId="145621"/>
</workbook>
</file>

<file path=xl/calcChain.xml><?xml version="1.0" encoding="utf-8"?>
<calcChain xmlns="http://schemas.openxmlformats.org/spreadsheetml/2006/main">
  <c r="I41" i="1" l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M58" i="1" l="1"/>
  <c r="J58" i="1"/>
  <c r="K58" i="1" s="1"/>
  <c r="L58" i="1" s="1"/>
  <c r="M57" i="1"/>
  <c r="J57" i="1"/>
  <c r="K57" i="1" s="1"/>
  <c r="L57" i="1" s="1"/>
  <c r="M56" i="1"/>
  <c r="J56" i="1"/>
  <c r="K56" i="1" s="1"/>
  <c r="L56" i="1" s="1"/>
  <c r="M55" i="1"/>
  <c r="J55" i="1"/>
  <c r="K55" i="1" s="1"/>
  <c r="L55" i="1" s="1"/>
  <c r="M54" i="1"/>
  <c r="J54" i="1"/>
  <c r="K54" i="1" s="1"/>
  <c r="L54" i="1" s="1"/>
  <c r="M53" i="1"/>
  <c r="J53" i="1"/>
  <c r="K53" i="1" s="1"/>
  <c r="L53" i="1" s="1"/>
  <c r="M52" i="1"/>
  <c r="J52" i="1"/>
  <c r="K52" i="1" s="1"/>
  <c r="L52" i="1" s="1"/>
  <c r="M51" i="1"/>
  <c r="J51" i="1"/>
  <c r="K51" i="1" s="1"/>
  <c r="L51" i="1" s="1"/>
  <c r="M50" i="1"/>
  <c r="J50" i="1"/>
  <c r="K50" i="1" s="1"/>
  <c r="L50" i="1" s="1"/>
  <c r="M49" i="1"/>
  <c r="J49" i="1"/>
  <c r="K49" i="1" s="1"/>
  <c r="L49" i="1" s="1"/>
  <c r="M48" i="1"/>
  <c r="J48" i="1"/>
  <c r="K48" i="1" s="1"/>
  <c r="L48" i="1" s="1"/>
  <c r="M47" i="1"/>
  <c r="J47" i="1"/>
  <c r="K47" i="1" s="1"/>
  <c r="L47" i="1" s="1"/>
  <c r="M46" i="1"/>
  <c r="J46" i="1"/>
  <c r="K46" i="1" s="1"/>
  <c r="L46" i="1" s="1"/>
  <c r="M45" i="1"/>
  <c r="J45" i="1"/>
  <c r="K45" i="1" s="1"/>
  <c r="L45" i="1" s="1"/>
  <c r="M44" i="1"/>
  <c r="J44" i="1"/>
  <c r="K44" i="1" s="1"/>
  <c r="L44" i="1" s="1"/>
  <c r="M43" i="1"/>
  <c r="J43" i="1"/>
  <c r="K43" i="1" s="1"/>
  <c r="L43" i="1" s="1"/>
  <c r="M42" i="1"/>
  <c r="J42" i="1"/>
  <c r="K42" i="1" s="1"/>
  <c r="L42" i="1" s="1"/>
  <c r="M41" i="1"/>
  <c r="J41" i="1"/>
  <c r="K41" i="1" s="1"/>
  <c r="L41" i="1" s="1"/>
  <c r="M40" i="1"/>
  <c r="J40" i="1"/>
  <c r="K40" i="1" s="1"/>
  <c r="L40" i="1" s="1"/>
  <c r="M39" i="1"/>
  <c r="J39" i="1"/>
  <c r="K39" i="1" s="1"/>
  <c r="L39" i="1" s="1"/>
  <c r="M38" i="1"/>
  <c r="J38" i="1"/>
  <c r="K38" i="1" s="1"/>
  <c r="L38" i="1" s="1"/>
  <c r="M37" i="1"/>
  <c r="J37" i="1"/>
  <c r="K37" i="1" s="1"/>
  <c r="L37" i="1" s="1"/>
  <c r="M36" i="1"/>
  <c r="J36" i="1"/>
  <c r="K36" i="1" s="1"/>
  <c r="L36" i="1" s="1"/>
  <c r="M35" i="1"/>
  <c r="J35" i="1"/>
  <c r="K35" i="1" s="1"/>
  <c r="L35" i="1" s="1"/>
  <c r="M34" i="1"/>
  <c r="J34" i="1"/>
  <c r="K34" i="1" s="1"/>
  <c r="L34" i="1" s="1"/>
  <c r="M33" i="1"/>
  <c r="J33" i="1"/>
  <c r="K33" i="1" s="1"/>
  <c r="L33" i="1" s="1"/>
  <c r="M32" i="1"/>
  <c r="J32" i="1"/>
  <c r="K32" i="1" s="1"/>
  <c r="L32" i="1" s="1"/>
  <c r="M31" i="1"/>
  <c r="J31" i="1"/>
  <c r="K31" i="1" s="1"/>
  <c r="L31" i="1" s="1"/>
  <c r="M30" i="1"/>
  <c r="J30" i="1"/>
  <c r="K30" i="1" s="1"/>
  <c r="L30" i="1" s="1"/>
  <c r="M29" i="1"/>
  <c r="J29" i="1"/>
  <c r="K29" i="1" s="1"/>
  <c r="L29" i="1" s="1"/>
  <c r="M28" i="1"/>
  <c r="J28" i="1"/>
  <c r="K28" i="1" s="1"/>
  <c r="L28" i="1" s="1"/>
  <c r="M27" i="1"/>
  <c r="J27" i="1"/>
  <c r="K27" i="1" s="1"/>
  <c r="L27" i="1" s="1"/>
  <c r="M26" i="1"/>
  <c r="J26" i="1"/>
  <c r="K26" i="1" s="1"/>
  <c r="L26" i="1" s="1"/>
  <c r="M25" i="1"/>
  <c r="J25" i="1"/>
  <c r="K25" i="1" s="1"/>
  <c r="L25" i="1" s="1"/>
  <c r="M24" i="1"/>
  <c r="J24" i="1"/>
  <c r="K24" i="1" s="1"/>
  <c r="L24" i="1" s="1"/>
  <c r="M23" i="1"/>
  <c r="J23" i="1"/>
  <c r="K23" i="1" s="1"/>
  <c r="L23" i="1" s="1"/>
  <c r="M22" i="1"/>
  <c r="J22" i="1"/>
  <c r="K22" i="1" s="1"/>
  <c r="L22" i="1" s="1"/>
  <c r="M21" i="1"/>
  <c r="J21" i="1"/>
  <c r="K21" i="1" s="1"/>
  <c r="L21" i="1" s="1"/>
  <c r="M20" i="1"/>
  <c r="J20" i="1"/>
  <c r="K20" i="1" s="1"/>
  <c r="L20" i="1" s="1"/>
  <c r="M19" i="1"/>
  <c r="J19" i="1"/>
  <c r="K19" i="1" s="1"/>
  <c r="L19" i="1" s="1"/>
  <c r="M18" i="1"/>
  <c r="J18" i="1"/>
  <c r="K18" i="1" s="1"/>
  <c r="L18" i="1" s="1"/>
  <c r="M17" i="1"/>
  <c r="J17" i="1"/>
  <c r="K17" i="1" s="1"/>
  <c r="L17" i="1" s="1"/>
  <c r="M16" i="1"/>
  <c r="J16" i="1"/>
  <c r="K16" i="1" s="1"/>
  <c r="L16" i="1" s="1"/>
  <c r="M59" i="1" l="1"/>
  <c r="J15" i="1"/>
  <c r="K15" i="1" s="1"/>
  <c r="L15" i="1" s="1"/>
  <c r="M15" i="1"/>
  <c r="J11" i="1" l="1"/>
  <c r="J12" i="1"/>
  <c r="J13" i="1"/>
  <c r="J14" i="1"/>
  <c r="M11" i="1"/>
  <c r="M12" i="1"/>
  <c r="M13" i="1"/>
  <c r="M14" i="1"/>
  <c r="K14" i="1" l="1"/>
  <c r="L14" i="1" s="1"/>
  <c r="K13" i="1"/>
  <c r="L13" i="1" s="1"/>
  <c r="K11" i="1"/>
  <c r="L11" i="1" s="1"/>
  <c r="K12" i="1"/>
  <c r="L12" i="1" s="1"/>
  <c r="M10" i="1"/>
  <c r="J10" i="1" l="1"/>
  <c r="K10" i="1" l="1"/>
  <c r="L10" i="1" s="1"/>
</calcChain>
</file>

<file path=xl/sharedStrings.xml><?xml version="1.0" encoding="utf-8"?>
<sst xmlns="http://schemas.openxmlformats.org/spreadsheetml/2006/main" count="174" uniqueCount="109">
  <si>
    <t>Характеристики объекта закупки</t>
  </si>
  <si>
    <t>Используемый метод определения НМЦК 
с обоснованием:</t>
  </si>
  <si>
    <t>№</t>
  </si>
  <si>
    <t>Кол-во</t>
  </si>
  <si>
    <t>Средняя цена (руб.)</t>
  </si>
  <si>
    <t>(подпись/расшифровка подписи)</t>
  </si>
  <si>
    <t>Наименование товара, услуги (работы)</t>
  </si>
  <si>
    <t>(наименование должности)</t>
  </si>
  <si>
    <t>Ед. измер.</t>
  </si>
  <si>
    <t>Расчёт НМЦК</t>
  </si>
  <si>
    <t>Среднее квадратич-ное отклонение</t>
  </si>
  <si>
    <t>Коэффи-циент вариации (%)</t>
  </si>
  <si>
    <t>Совокуп-ность значений</t>
  </si>
  <si>
    <t>п/п</t>
  </si>
  <si>
    <t xml:space="preserve"> </t>
  </si>
  <si>
    <t xml:space="preserve"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исполнителем). Расчёт выполнен в соответствии с Методическими рекомендациями, утверждёнными приказом МЭР РФ от 02.10.2013 г. № 567. 
</t>
  </si>
  <si>
    <t>Специалист по закупкам</t>
  </si>
  <si>
    <t>кг</t>
  </si>
  <si>
    <t xml:space="preserve">Кп №1 </t>
  </si>
  <si>
    <t xml:space="preserve">Кп №2 </t>
  </si>
  <si>
    <t xml:space="preserve">Кп №3 </t>
  </si>
  <si>
    <t>л</t>
  </si>
  <si>
    <t>НМЦК                    по средней цене</t>
  </si>
  <si>
    <r>
      <t>НМЦК рассчитана по</t>
    </r>
    <r>
      <rPr>
        <b/>
        <sz val="14"/>
        <color rgb="FF000000"/>
        <rFont val="Arial"/>
        <family val="2"/>
        <charset val="204"/>
      </rPr>
      <t xml:space="preserve"> среднему </t>
    </r>
    <r>
      <rPr>
        <sz val="14"/>
        <color rgb="FF000000"/>
        <rFont val="Arial"/>
        <family val="2"/>
        <charset val="204"/>
      </rPr>
      <t>ценовому предложению и составляет (в рублях):</t>
    </r>
  </si>
  <si>
    <t>Поставка бытовой химии и хозинвентаря</t>
  </si>
  <si>
    <t>Веник для пола</t>
  </si>
  <si>
    <t>Бахилы</t>
  </si>
  <si>
    <t>Губка для посуды (поролон)</t>
  </si>
  <si>
    <t>Губка металлическая для посуды</t>
  </si>
  <si>
    <t>Перчатки резиновые плотные М (многоразовые, хозяйственные)</t>
  </si>
  <si>
    <t>Перчатки медицинские М (одноразовые)</t>
  </si>
  <si>
    <t>Мешки для мусора 120 л</t>
  </si>
  <si>
    <t>Швабра (тряпкодержатель)</t>
  </si>
  <si>
    <t>Салфетки бумажные, белые (100 шт)</t>
  </si>
  <si>
    <t>Средство от ржавчины</t>
  </si>
  <si>
    <t>Антисептик</t>
  </si>
  <si>
    <t>Средство от муравьев</t>
  </si>
  <si>
    <t>Освежитель воздуха</t>
  </si>
  <si>
    <t>Стеклоочиститель</t>
  </si>
  <si>
    <t>Средство от наклеек и скотча</t>
  </si>
  <si>
    <t>Пемолюкс (порошок)</t>
  </si>
  <si>
    <t>Средство для мытья пола (5 л)</t>
  </si>
  <si>
    <t>Порошок стиральный (автомат)</t>
  </si>
  <si>
    <t>Мыло хозяйственное (кусковое)</t>
  </si>
  <si>
    <t>Мыло хозяйственное (жидкое)</t>
  </si>
  <si>
    <t>Мыло жидкое для рук (5 л)</t>
  </si>
  <si>
    <t>Гелевое средство хлорсодержащие для поверхностей</t>
  </si>
  <si>
    <t>Средство для мытья посуды (5 л)</t>
  </si>
  <si>
    <t>Таз пластик (10 л)</t>
  </si>
  <si>
    <t>Ведро пластик (10 л)</t>
  </si>
  <si>
    <t>Ведро пластик (5 л)</t>
  </si>
  <si>
    <t>Корзина для мусора пластик (10 л)</t>
  </si>
  <si>
    <t>Ведро с крышкой пластик (1 л)</t>
  </si>
  <si>
    <t>Ведро с крышкой пластик (3 л)</t>
  </si>
  <si>
    <t xml:space="preserve">Контейнер (ящик) пластиковый 50 л </t>
  </si>
  <si>
    <t xml:space="preserve">Контейнер (ящик) пластиковый 40 л </t>
  </si>
  <si>
    <t>Тарелка суповая (белая) для 1ых блюд (глубина тарелки 5 см, диаметр 15 см)</t>
  </si>
  <si>
    <t>Тарелка порционная (белая) для 2ых блюд (диаметр 22 см)</t>
  </si>
  <si>
    <t>Кружка с ручкой (стекло) для горячих напитков (диаметр 7 см, глубина (высота) 9 см)</t>
  </si>
  <si>
    <t>Листы пекарьские нержавеющая сталь (38*60 см, высота 1,5 см)</t>
  </si>
  <si>
    <t>Кассеты пластиковые для посудомоечной машины для стаканов  51*51</t>
  </si>
  <si>
    <t>Кассеты пластиковые для посудомоечной машины для  тарелок 51*51</t>
  </si>
  <si>
    <t>Гастроемкость 54*33*10</t>
  </si>
  <si>
    <t>Доска разделочная дерево 500*400*30</t>
  </si>
  <si>
    <t>Доска разделочная дерево 500*300*30</t>
  </si>
  <si>
    <t>Доска разделочная дерево 600*300*30</t>
  </si>
  <si>
    <t>шт</t>
  </si>
  <si>
    <t>пара</t>
  </si>
  <si>
    <t>рулон</t>
  </si>
  <si>
    <t>упаковка</t>
  </si>
  <si>
    <t xml:space="preserve">Обоснование начальной (максимальной) цены договора
цены контракта, заключаемого с единственным поставщиком (подрядчиком, исполнителем)           </t>
  </si>
  <si>
    <r>
      <t>Дата подготовки обоснования НМЦК:</t>
    </r>
    <r>
      <rPr>
        <b/>
        <sz val="14"/>
        <color rgb="FF000000"/>
        <rFont val="Arial"/>
        <family val="2"/>
        <charset val="204"/>
      </rPr>
      <t xml:space="preserve"> 19.02.2025</t>
    </r>
    <r>
      <rPr>
        <sz val="14"/>
        <color rgb="FF000000"/>
        <rFont val="Arial"/>
        <family val="2"/>
        <charset val="204"/>
      </rPr>
      <t xml:space="preserve"> г.</t>
    </r>
  </si>
  <si>
    <t>ОКПД</t>
  </si>
  <si>
    <t>Ерш для унитаза (комплект)</t>
  </si>
  <si>
    <t>32.91.11.000</t>
  </si>
  <si>
    <t>17.22.11.110</t>
  </si>
  <si>
    <t>32.99.11.199</t>
  </si>
  <si>
    <t>13.92.29.110</t>
  </si>
  <si>
    <t>25.99.12.112</t>
  </si>
  <si>
    <t>22.19.60.119</t>
  </si>
  <si>
    <t>22.19.71.190</t>
  </si>
  <si>
    <t>22.29.23.110</t>
  </si>
  <si>
    <t>22.29.23.120</t>
  </si>
  <si>
    <t>22.22.13.190</t>
  </si>
  <si>
    <t>23.41.12.110</t>
  </si>
  <si>
    <t>16.29.12.000</t>
  </si>
  <si>
    <t>22.22.11.190</t>
  </si>
  <si>
    <t>16.29.14.191</t>
  </si>
  <si>
    <t>17.22.11.140</t>
  </si>
  <si>
    <t>32.91.19.130</t>
  </si>
  <si>
    <t>20.41.44.190</t>
  </si>
  <si>
    <t>21.20.10.159</t>
  </si>
  <si>
    <t>20.20.11.000</t>
  </si>
  <si>
    <t>20.41.41.000</t>
  </si>
  <si>
    <t>20.41.32.113</t>
  </si>
  <si>
    <t>20.41.44.120</t>
  </si>
  <si>
    <t>20.41.32.114</t>
  </si>
  <si>
    <t>20.41.32.111</t>
  </si>
  <si>
    <t>20.41.32.119</t>
  </si>
  <si>
    <t>20.41.32.121</t>
  </si>
  <si>
    <t>20.41.31.120</t>
  </si>
  <si>
    <t>20.41.31.130</t>
  </si>
  <si>
    <t>Бумага туалетная "Набережные Челны" или эквивалент</t>
  </si>
  <si>
    <t>Дез-хлор (таблетки) (300 таблеток) или эквивалент</t>
  </si>
  <si>
    <t>Дихлофос или эквивалент</t>
  </si>
  <si>
    <t>Средство для прочистки труб "Крот" или эквивалент</t>
  </si>
  <si>
    <t>Санокс  гель (0,75 л) или эквивалент</t>
  </si>
  <si>
    <t>Доместос гель (1 л) или эквивалент</t>
  </si>
  <si>
    <t>Мешки для мусора 30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</si>
</sst>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8" x14ac:knownFonts="1">
    <font>
      <sz val="11"/>
      <color rgb="FF000000"/>
      <name val="Calibri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 applyAlignment="0"/>
  </cellStyleXfs>
  <cellXfs count="5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0" fillId="0" borderId="0" xfId="0" applyNumberFormat="1" applyFill="1"/>
    <xf numFmtId="0" fontId="4" fillId="0" borderId="0" xfId="0" applyFont="1"/>
    <xf numFmtId="2" fontId="4" fillId="0" borderId="0" xfId="0" applyNumberFormat="1" applyFont="1" applyAlignment="1">
      <alignment vertical="top" wrapText="1"/>
    </xf>
    <xf numFmtId="2" fontId="4" fillId="0" borderId="0" xfId="0" applyNumberFormat="1" applyFont="1"/>
    <xf numFmtId="2" fontId="4" fillId="0" borderId="0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/>
    <xf numFmtId="2" fontId="4" fillId="0" borderId="0" xfId="0" applyNumberFormat="1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4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Fill="1" applyAlignment="1">
      <alignment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Fill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tabSelected="1" topLeftCell="A25" zoomScale="80" zoomScaleNormal="80" zoomScaleSheetLayoutView="100" workbookViewId="0">
      <selection activeCell="B19" sqref="B19"/>
    </sheetView>
  </sheetViews>
  <sheetFormatPr defaultColWidth="9" defaultRowHeight="15" x14ac:dyDescent="0.25"/>
  <cols>
    <col min="1" max="1" width="7.7109375" customWidth="1"/>
    <col min="2" max="2" width="50.42578125" customWidth="1"/>
    <col min="3" max="3" width="35" customWidth="1"/>
    <col min="4" max="4" width="15.140625" customWidth="1"/>
    <col min="5" max="5" width="14.140625" customWidth="1"/>
    <col min="6" max="6" width="17.28515625" style="1" customWidth="1"/>
    <col min="7" max="7" width="17.85546875" style="1" customWidth="1"/>
    <col min="8" max="8" width="18.7109375" style="1" customWidth="1"/>
    <col min="9" max="9" width="19.7109375" style="1" customWidth="1"/>
    <col min="10" max="12" width="14.7109375" customWidth="1"/>
    <col min="13" max="13" width="20.140625" style="40" customWidth="1"/>
    <col min="14" max="14" width="19.42578125" customWidth="1"/>
    <col min="15" max="19" width="9.28515625" customWidth="1"/>
    <col min="20" max="998" width="9.140625" customWidth="1"/>
  </cols>
  <sheetData>
    <row r="1" spans="1:14" ht="18" x14ac:dyDescent="0.25">
      <c r="A1" s="8"/>
      <c r="B1" s="8"/>
      <c r="C1" s="8"/>
      <c r="D1" s="8"/>
      <c r="E1" s="8"/>
      <c r="F1" s="9"/>
      <c r="G1" s="9"/>
      <c r="H1" s="9"/>
      <c r="I1" s="9"/>
      <c r="J1" s="8"/>
      <c r="K1" s="8"/>
      <c r="L1" s="8"/>
    </row>
    <row r="2" spans="1:14" ht="18" x14ac:dyDescent="0.25">
      <c r="A2" s="8"/>
      <c r="B2" s="8"/>
      <c r="C2" s="8"/>
      <c r="D2" s="8"/>
      <c r="E2" s="8"/>
      <c r="F2" s="10"/>
      <c r="G2" s="10"/>
      <c r="H2" s="10"/>
      <c r="I2" s="10"/>
      <c r="J2" s="8"/>
      <c r="K2" s="8"/>
      <c r="L2" s="8"/>
    </row>
    <row r="3" spans="1:14" ht="20.25" x14ac:dyDescent="0.3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4" ht="18" x14ac:dyDescent="0.25">
      <c r="A4" s="8"/>
      <c r="B4" s="8"/>
      <c r="C4" s="8"/>
      <c r="D4" s="8"/>
      <c r="E4" s="8"/>
      <c r="F4" s="10"/>
      <c r="G4" s="10"/>
      <c r="H4" s="10"/>
      <c r="I4" s="10"/>
      <c r="J4" s="8"/>
      <c r="K4" s="8"/>
      <c r="L4" s="8"/>
    </row>
    <row r="5" spans="1:14" ht="18" x14ac:dyDescent="0.25">
      <c r="A5" s="8"/>
      <c r="B5" s="8"/>
      <c r="C5" s="8"/>
      <c r="D5" s="8"/>
      <c r="E5" s="8"/>
      <c r="F5" s="10"/>
      <c r="G5" s="10"/>
      <c r="H5" s="10"/>
      <c r="I5" s="11"/>
      <c r="J5" s="8"/>
      <c r="K5" s="8"/>
      <c r="L5" s="8"/>
    </row>
    <row r="6" spans="1:14" ht="18" x14ac:dyDescent="0.25">
      <c r="A6" s="52" t="s">
        <v>0</v>
      </c>
      <c r="B6" s="52"/>
      <c r="C6" s="38"/>
      <c r="D6" s="55" t="s">
        <v>24</v>
      </c>
      <c r="E6" s="56"/>
      <c r="F6" s="56"/>
      <c r="G6" s="56"/>
      <c r="H6" s="56"/>
      <c r="I6" s="56"/>
      <c r="J6" s="56"/>
      <c r="K6" s="56"/>
      <c r="L6" s="56"/>
      <c r="M6" s="56"/>
    </row>
    <row r="7" spans="1:14" ht="18" x14ac:dyDescent="0.25">
      <c r="A7" s="53" t="s">
        <v>1</v>
      </c>
      <c r="B7" s="53"/>
      <c r="C7" s="39"/>
      <c r="D7" s="57" t="s">
        <v>15</v>
      </c>
      <c r="E7" s="58"/>
      <c r="F7" s="58"/>
      <c r="G7" s="58"/>
      <c r="H7" s="58"/>
      <c r="I7" s="58"/>
      <c r="J7" s="58"/>
      <c r="K7" s="58"/>
      <c r="L7" s="58"/>
      <c r="M7" s="58"/>
      <c r="N7" s="27"/>
    </row>
    <row r="8" spans="1:14" ht="18" x14ac:dyDescent="0.25">
      <c r="A8" s="42" t="s">
        <v>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4" ht="90" x14ac:dyDescent="0.25">
      <c r="A9" s="18" t="s">
        <v>2</v>
      </c>
      <c r="B9" s="18" t="s">
        <v>6</v>
      </c>
      <c r="C9" s="25" t="s">
        <v>72</v>
      </c>
      <c r="D9" s="18" t="s">
        <v>8</v>
      </c>
      <c r="E9" s="19" t="s">
        <v>3</v>
      </c>
      <c r="F9" s="12" t="s">
        <v>18</v>
      </c>
      <c r="G9" s="12" t="s">
        <v>19</v>
      </c>
      <c r="H9" s="12" t="s">
        <v>20</v>
      </c>
      <c r="I9" s="31" t="s">
        <v>4</v>
      </c>
      <c r="J9" s="20" t="s">
        <v>10</v>
      </c>
      <c r="K9" s="20" t="s">
        <v>11</v>
      </c>
      <c r="L9" s="20" t="s">
        <v>12</v>
      </c>
      <c r="M9" s="32" t="s">
        <v>22</v>
      </c>
      <c r="N9" s="2"/>
    </row>
    <row r="10" spans="1:14" ht="36" x14ac:dyDescent="0.25">
      <c r="A10" s="25"/>
      <c r="B10" s="34" t="s">
        <v>25</v>
      </c>
      <c r="C10" s="25" t="s">
        <v>74</v>
      </c>
      <c r="D10" s="25" t="s">
        <v>66</v>
      </c>
      <c r="E10" s="37">
        <v>150</v>
      </c>
      <c r="F10" s="12">
        <v>205.92</v>
      </c>
      <c r="G10" s="24">
        <v>187.2</v>
      </c>
      <c r="H10" s="24">
        <v>215.28</v>
      </c>
      <c r="I10" s="32">
        <v>202.8</v>
      </c>
      <c r="J10" s="26">
        <f t="shared" ref="J10:J15" si="0">STDEV(F10:H10)</f>
        <v>14.297636168262226</v>
      </c>
      <c r="K10" s="26">
        <f t="shared" ref="K10:K15" si="1">J10/I10*100</f>
        <v>7.0501164537782168</v>
      </c>
      <c r="L10" s="26" t="str">
        <f t="shared" ref="L10:L15" si="2">IF(K10&lt;33,"ОДНОРОДНЫЕ","НЕОДНОРОДНЫЕ")</f>
        <v>ОДНОРОДНЫЕ</v>
      </c>
      <c r="M10" s="32">
        <f>I10*E10</f>
        <v>30420</v>
      </c>
      <c r="N10" s="2"/>
    </row>
    <row r="11" spans="1:14" ht="36" x14ac:dyDescent="0.25">
      <c r="A11" s="25"/>
      <c r="B11" s="34" t="s">
        <v>102</v>
      </c>
      <c r="C11" s="25" t="s">
        <v>75</v>
      </c>
      <c r="D11" s="25" t="s">
        <v>66</v>
      </c>
      <c r="E11" s="37">
        <v>30000</v>
      </c>
      <c r="F11" s="12">
        <v>32.89</v>
      </c>
      <c r="G11" s="24">
        <v>29.9</v>
      </c>
      <c r="H11" s="24">
        <v>34.39</v>
      </c>
      <c r="I11" s="32">
        <v>32.39</v>
      </c>
      <c r="J11" s="26">
        <f t="shared" si="0"/>
        <v>2.2858331814315189</v>
      </c>
      <c r="K11" s="26">
        <f t="shared" si="1"/>
        <v>7.0572188373927718</v>
      </c>
      <c r="L11" s="26" t="str">
        <f t="shared" si="2"/>
        <v>ОДНОРОДНЫЕ</v>
      </c>
      <c r="M11" s="32">
        <f t="shared" ref="M11:M15" si="3">I11*E11</f>
        <v>971700</v>
      </c>
      <c r="N11" s="2"/>
    </row>
    <row r="12" spans="1:14" ht="36" x14ac:dyDescent="0.25">
      <c r="A12" s="25"/>
      <c r="B12" s="34" t="s">
        <v>26</v>
      </c>
      <c r="C12" s="25" t="s">
        <v>76</v>
      </c>
      <c r="D12" s="25" t="s">
        <v>67</v>
      </c>
      <c r="E12" s="37">
        <v>180000</v>
      </c>
      <c r="F12" s="12">
        <v>2.67</v>
      </c>
      <c r="G12" s="24">
        <v>2.4300000000000002</v>
      </c>
      <c r="H12" s="24">
        <v>2.79</v>
      </c>
      <c r="I12" s="32">
        <v>2.63</v>
      </c>
      <c r="J12" s="26">
        <f t="shared" si="0"/>
        <v>0.18330302779823354</v>
      </c>
      <c r="K12" s="26">
        <f t="shared" si="1"/>
        <v>6.9696968744575498</v>
      </c>
      <c r="L12" s="26" t="str">
        <f t="shared" si="2"/>
        <v>ОДНОРОДНЫЕ</v>
      </c>
      <c r="M12" s="32">
        <f t="shared" si="3"/>
        <v>473400</v>
      </c>
      <c r="N12" s="2"/>
    </row>
    <row r="13" spans="1:14" ht="36" x14ac:dyDescent="0.25">
      <c r="A13" s="25"/>
      <c r="B13" s="34" t="s">
        <v>27</v>
      </c>
      <c r="C13" s="25" t="s">
        <v>77</v>
      </c>
      <c r="D13" s="25" t="s">
        <v>66</v>
      </c>
      <c r="E13" s="37">
        <v>1800</v>
      </c>
      <c r="F13" s="12">
        <v>8.58</v>
      </c>
      <c r="G13" s="24">
        <v>7.8</v>
      </c>
      <c r="H13" s="24">
        <v>8.9700000000000006</v>
      </c>
      <c r="I13" s="32">
        <v>8.4499999999999993</v>
      </c>
      <c r="J13" s="26">
        <f t="shared" si="0"/>
        <v>0.59573484034425961</v>
      </c>
      <c r="K13" s="26">
        <f t="shared" si="1"/>
        <v>7.0501164537782213</v>
      </c>
      <c r="L13" s="26" t="str">
        <f t="shared" si="2"/>
        <v>ОДНОРОДНЫЕ</v>
      </c>
      <c r="M13" s="32">
        <f t="shared" si="3"/>
        <v>15209.999999999998</v>
      </c>
      <c r="N13" s="2"/>
    </row>
    <row r="14" spans="1:14" ht="36" x14ac:dyDescent="0.25">
      <c r="A14" s="25"/>
      <c r="B14" s="34" t="s">
        <v>28</v>
      </c>
      <c r="C14" s="25" t="s">
        <v>78</v>
      </c>
      <c r="D14" s="25" t="s">
        <v>66</v>
      </c>
      <c r="E14" s="37">
        <v>1800</v>
      </c>
      <c r="F14" s="12">
        <v>28.28</v>
      </c>
      <c r="G14" s="24">
        <v>25.71</v>
      </c>
      <c r="H14" s="24">
        <v>29.57</v>
      </c>
      <c r="I14" s="32">
        <v>27.85</v>
      </c>
      <c r="J14" s="26">
        <f t="shared" si="0"/>
        <v>1.9650530103112569</v>
      </c>
      <c r="K14" s="26">
        <f t="shared" si="1"/>
        <v>7.0558456384605268</v>
      </c>
      <c r="L14" s="26" t="str">
        <f t="shared" si="2"/>
        <v>ОДНОРОДНЫЕ</v>
      </c>
      <c r="M14" s="32">
        <f t="shared" si="3"/>
        <v>50130</v>
      </c>
      <c r="N14" s="2"/>
    </row>
    <row r="15" spans="1:14" ht="36" x14ac:dyDescent="0.25">
      <c r="A15" s="25"/>
      <c r="B15" s="35" t="s">
        <v>29</v>
      </c>
      <c r="C15" s="25" t="s">
        <v>79</v>
      </c>
      <c r="D15" s="25" t="s">
        <v>67</v>
      </c>
      <c r="E15" s="37">
        <v>750</v>
      </c>
      <c r="F15" s="12">
        <v>99.94</v>
      </c>
      <c r="G15" s="24">
        <v>90.85</v>
      </c>
      <c r="H15" s="24">
        <v>104.48</v>
      </c>
      <c r="I15" s="32">
        <v>98.42</v>
      </c>
      <c r="J15" s="26">
        <f t="shared" si="0"/>
        <v>6.9404202562477009</v>
      </c>
      <c r="K15" s="26">
        <f t="shared" si="1"/>
        <v>7.0518393174636262</v>
      </c>
      <c r="L15" s="26" t="str">
        <f t="shared" si="2"/>
        <v>ОДНОРОДНЫЕ</v>
      </c>
      <c r="M15" s="32">
        <f t="shared" si="3"/>
        <v>73815</v>
      </c>
      <c r="N15" s="2"/>
    </row>
    <row r="16" spans="1:14" ht="36" x14ac:dyDescent="0.25">
      <c r="A16" s="25"/>
      <c r="B16" s="36" t="s">
        <v>30</v>
      </c>
      <c r="C16" s="25" t="s">
        <v>80</v>
      </c>
      <c r="D16" s="25" t="s">
        <v>66</v>
      </c>
      <c r="E16" s="37">
        <v>3000</v>
      </c>
      <c r="F16" s="12">
        <v>19.25</v>
      </c>
      <c r="G16" s="24">
        <v>17.5</v>
      </c>
      <c r="H16" s="24">
        <v>20.13</v>
      </c>
      <c r="I16" s="32">
        <v>18.96</v>
      </c>
      <c r="J16" s="26">
        <f t="shared" ref="J16:J27" si="4">STDEV(F16:H16)</f>
        <v>1.3387680904473331</v>
      </c>
      <c r="K16" s="26">
        <f t="shared" ref="K16:K27" si="5">J16/I16*100</f>
        <v>7.0610131352707439</v>
      </c>
      <c r="L16" s="26" t="str">
        <f t="shared" ref="L16:L27" si="6">IF(K16&lt;33,"ОДНОРОДНЫЕ","НЕОДНОРОДНЫЕ")</f>
        <v>ОДНОРОДНЫЕ</v>
      </c>
      <c r="M16" s="32">
        <f>I16*E16</f>
        <v>56880</v>
      </c>
      <c r="N16" s="2"/>
    </row>
    <row r="17" spans="1:21" ht="36" x14ac:dyDescent="0.25">
      <c r="A17" s="25"/>
      <c r="B17" s="36" t="s">
        <v>31</v>
      </c>
      <c r="C17" s="25" t="s">
        <v>86</v>
      </c>
      <c r="D17" s="25" t="s">
        <v>68</v>
      </c>
      <c r="E17" s="37">
        <v>1050</v>
      </c>
      <c r="F17" s="12">
        <v>107.25</v>
      </c>
      <c r="G17" s="24">
        <v>97.5</v>
      </c>
      <c r="H17" s="24">
        <v>112.13</v>
      </c>
      <c r="I17" s="32">
        <v>105.63</v>
      </c>
      <c r="J17" s="26">
        <f t="shared" si="4"/>
        <v>7.4488679229352233</v>
      </c>
      <c r="K17" s="26">
        <f t="shared" si="5"/>
        <v>7.0518488336033549</v>
      </c>
      <c r="L17" s="26" t="str">
        <f t="shared" si="6"/>
        <v>ОДНОРОДНЫЕ</v>
      </c>
      <c r="M17" s="32">
        <f t="shared" ref="M17:M21" si="7">I17*E17</f>
        <v>110911.5</v>
      </c>
    </row>
    <row r="18" spans="1:21" ht="36" x14ac:dyDescent="0.25">
      <c r="A18" s="25"/>
      <c r="B18" s="36" t="s">
        <v>108</v>
      </c>
      <c r="C18" s="25" t="s">
        <v>86</v>
      </c>
      <c r="D18" s="25" t="s">
        <v>68</v>
      </c>
      <c r="E18" s="37">
        <v>1950</v>
      </c>
      <c r="F18" s="12">
        <v>58.36</v>
      </c>
      <c r="G18" s="24">
        <v>53.05</v>
      </c>
      <c r="H18" s="24">
        <v>61.01</v>
      </c>
      <c r="I18" s="32">
        <v>57.47</v>
      </c>
      <c r="J18" s="26">
        <f t="shared" si="4"/>
        <v>4.0533977516810928</v>
      </c>
      <c r="K18" s="26">
        <f t="shared" si="5"/>
        <v>7.05306725540472</v>
      </c>
      <c r="L18" s="26" t="str">
        <f t="shared" si="6"/>
        <v>ОДНОРОДНЫЕ</v>
      </c>
      <c r="M18" s="32">
        <f t="shared" si="7"/>
        <v>112066.5</v>
      </c>
      <c r="U18" t="s">
        <v>14</v>
      </c>
    </row>
    <row r="19" spans="1:21" ht="36" x14ac:dyDescent="0.25">
      <c r="A19" s="25"/>
      <c r="B19" s="36" t="s">
        <v>32</v>
      </c>
      <c r="C19" s="25" t="s">
        <v>87</v>
      </c>
      <c r="D19" s="25" t="s">
        <v>66</v>
      </c>
      <c r="E19" s="37">
        <v>150</v>
      </c>
      <c r="F19" s="12">
        <v>209.34</v>
      </c>
      <c r="G19" s="24">
        <v>190.31</v>
      </c>
      <c r="H19" s="24">
        <v>218.86</v>
      </c>
      <c r="I19" s="32">
        <v>206.17</v>
      </c>
      <c r="J19" s="26">
        <f t="shared" si="4"/>
        <v>14.536584880913402</v>
      </c>
      <c r="K19" s="26">
        <f t="shared" si="5"/>
        <v>7.0507760008310632</v>
      </c>
      <c r="L19" s="26" t="str">
        <f t="shared" si="6"/>
        <v>ОДНОРОДНЫЕ</v>
      </c>
      <c r="M19" s="32">
        <f t="shared" si="7"/>
        <v>30925.499999999996</v>
      </c>
    </row>
    <row r="20" spans="1:21" ht="36" x14ac:dyDescent="0.25">
      <c r="A20" s="25"/>
      <c r="B20" s="36" t="s">
        <v>33</v>
      </c>
      <c r="C20" s="25" t="s">
        <v>88</v>
      </c>
      <c r="D20" s="25" t="s">
        <v>69</v>
      </c>
      <c r="E20" s="37">
        <v>6000</v>
      </c>
      <c r="F20" s="12">
        <v>29.15</v>
      </c>
      <c r="G20" s="24">
        <v>26.5</v>
      </c>
      <c r="H20" s="24">
        <v>30.48</v>
      </c>
      <c r="I20" s="32">
        <v>28.71</v>
      </c>
      <c r="J20" s="26">
        <f t="shared" si="4"/>
        <v>2.0261539921733491</v>
      </c>
      <c r="K20" s="26">
        <f t="shared" si="5"/>
        <v>7.0573110141879098</v>
      </c>
      <c r="L20" s="26" t="str">
        <f t="shared" si="6"/>
        <v>ОДНОРОДНЫЕ</v>
      </c>
      <c r="M20" s="32">
        <f t="shared" si="7"/>
        <v>172260</v>
      </c>
    </row>
    <row r="21" spans="1:21" ht="36" x14ac:dyDescent="0.25">
      <c r="A21" s="25"/>
      <c r="B21" s="36" t="s">
        <v>73</v>
      </c>
      <c r="C21" s="25" t="s">
        <v>89</v>
      </c>
      <c r="D21" s="25" t="s">
        <v>66</v>
      </c>
      <c r="E21" s="37">
        <v>120</v>
      </c>
      <c r="F21" s="12">
        <v>145.19999999999999</v>
      </c>
      <c r="G21" s="24">
        <v>132</v>
      </c>
      <c r="H21" s="24">
        <v>151.80000000000001</v>
      </c>
      <c r="I21" s="32">
        <v>143</v>
      </c>
      <c r="J21" s="26">
        <f t="shared" si="4"/>
        <v>10.081666528902852</v>
      </c>
      <c r="K21" s="26">
        <f t="shared" si="5"/>
        <v>7.0501164537782186</v>
      </c>
      <c r="L21" s="26" t="str">
        <f t="shared" si="6"/>
        <v>ОДНОРОДНЫЕ</v>
      </c>
      <c r="M21" s="32">
        <f t="shared" si="7"/>
        <v>17160</v>
      </c>
      <c r="S21" t="s">
        <v>14</v>
      </c>
    </row>
    <row r="22" spans="1:21" ht="36" x14ac:dyDescent="0.25">
      <c r="A22" s="25"/>
      <c r="B22" s="36" t="s">
        <v>34</v>
      </c>
      <c r="C22" s="25" t="s">
        <v>90</v>
      </c>
      <c r="D22" s="25" t="s">
        <v>66</v>
      </c>
      <c r="E22" s="37">
        <v>72</v>
      </c>
      <c r="F22" s="12">
        <v>192.5</v>
      </c>
      <c r="G22" s="24">
        <v>201.25</v>
      </c>
      <c r="H22" s="24">
        <v>212.25</v>
      </c>
      <c r="I22" s="32">
        <v>202</v>
      </c>
      <c r="J22" s="26">
        <f t="shared" si="4"/>
        <v>9.8963377064447435</v>
      </c>
      <c r="K22" s="26">
        <f t="shared" si="5"/>
        <v>4.8991770823983876</v>
      </c>
      <c r="L22" s="26" t="str">
        <f t="shared" si="6"/>
        <v>ОДНОРОДНЫЕ</v>
      </c>
      <c r="M22" s="32">
        <f>I22*E22</f>
        <v>14544</v>
      </c>
      <c r="U22" s="2"/>
    </row>
    <row r="23" spans="1:21" ht="36" x14ac:dyDescent="0.25">
      <c r="A23" s="25"/>
      <c r="B23" s="36" t="s">
        <v>103</v>
      </c>
      <c r="C23" s="25" t="s">
        <v>91</v>
      </c>
      <c r="D23" s="25" t="s">
        <v>69</v>
      </c>
      <c r="E23" s="37">
        <v>360</v>
      </c>
      <c r="F23" s="12">
        <v>544.5</v>
      </c>
      <c r="G23" s="24">
        <v>569.25</v>
      </c>
      <c r="H23" s="24">
        <v>594</v>
      </c>
      <c r="I23" s="32">
        <v>569.25</v>
      </c>
      <c r="J23" s="26">
        <f t="shared" si="4"/>
        <v>24.75</v>
      </c>
      <c r="K23" s="26">
        <f t="shared" si="5"/>
        <v>4.3478260869565215</v>
      </c>
      <c r="L23" s="26" t="str">
        <f t="shared" si="6"/>
        <v>ОДНОРОДНЫЕ</v>
      </c>
      <c r="M23" s="32">
        <f t="shared" ref="M23:M27" si="8">I23*E23</f>
        <v>204930</v>
      </c>
    </row>
    <row r="24" spans="1:21" ht="36" x14ac:dyDescent="0.25">
      <c r="A24" s="25"/>
      <c r="B24" s="36" t="s">
        <v>35</v>
      </c>
      <c r="C24" s="25" t="s">
        <v>91</v>
      </c>
      <c r="D24" s="25" t="s">
        <v>21</v>
      </c>
      <c r="E24" s="37">
        <v>300</v>
      </c>
      <c r="F24" s="12">
        <v>378.5</v>
      </c>
      <c r="G24" s="24">
        <v>395.7</v>
      </c>
      <c r="H24" s="24">
        <v>405.65</v>
      </c>
      <c r="I24" s="32">
        <v>393.28</v>
      </c>
      <c r="J24" s="26">
        <f t="shared" si="4"/>
        <v>13.735386173432948</v>
      </c>
      <c r="K24" s="26">
        <f t="shared" si="5"/>
        <v>3.4925208943838868</v>
      </c>
      <c r="L24" s="26" t="str">
        <f t="shared" si="6"/>
        <v>ОДНОРОДНЫЕ</v>
      </c>
      <c r="M24" s="32">
        <f t="shared" si="8"/>
        <v>117983.99999999999</v>
      </c>
    </row>
    <row r="25" spans="1:21" ht="36" x14ac:dyDescent="0.25">
      <c r="A25" s="25"/>
      <c r="B25" s="36" t="s">
        <v>104</v>
      </c>
      <c r="C25" s="25" t="s">
        <v>92</v>
      </c>
      <c r="D25" s="25" t="s">
        <v>66</v>
      </c>
      <c r="E25" s="37">
        <v>60</v>
      </c>
      <c r="F25" s="12">
        <v>93.45</v>
      </c>
      <c r="G25" s="24">
        <v>97.7</v>
      </c>
      <c r="H25" s="24">
        <v>101.94</v>
      </c>
      <c r="I25" s="32">
        <v>97.7</v>
      </c>
      <c r="J25" s="26">
        <f t="shared" si="4"/>
        <v>4.2450009815468013</v>
      </c>
      <c r="K25" s="26">
        <f t="shared" si="5"/>
        <v>4.3449344744593663</v>
      </c>
      <c r="L25" s="26" t="str">
        <f t="shared" si="6"/>
        <v>ОДНОРОДНЫЕ</v>
      </c>
      <c r="M25" s="32">
        <f t="shared" si="8"/>
        <v>5862</v>
      </c>
    </row>
    <row r="26" spans="1:21" ht="36" x14ac:dyDescent="0.25">
      <c r="A26" s="25"/>
      <c r="B26" s="36" t="s">
        <v>36</v>
      </c>
      <c r="C26" s="25" t="s">
        <v>92</v>
      </c>
      <c r="D26" s="25" t="s">
        <v>66</v>
      </c>
      <c r="E26" s="37">
        <v>60</v>
      </c>
      <c r="F26" s="12">
        <v>85.8</v>
      </c>
      <c r="G26" s="24">
        <v>89.7</v>
      </c>
      <c r="H26" s="24">
        <v>93.6</v>
      </c>
      <c r="I26" s="32">
        <v>89.7</v>
      </c>
      <c r="J26" s="26">
        <f t="shared" si="4"/>
        <v>3.8999999999999986</v>
      </c>
      <c r="K26" s="26">
        <f t="shared" si="5"/>
        <v>4.3478260869565206</v>
      </c>
      <c r="L26" s="26" t="str">
        <f t="shared" si="6"/>
        <v>ОДНОРОДНЫЕ</v>
      </c>
      <c r="M26" s="32">
        <f t="shared" si="8"/>
        <v>5382</v>
      </c>
    </row>
    <row r="27" spans="1:21" ht="36" x14ac:dyDescent="0.25">
      <c r="A27" s="25"/>
      <c r="B27" s="36" t="s">
        <v>37</v>
      </c>
      <c r="C27" s="25" t="s">
        <v>93</v>
      </c>
      <c r="D27" s="25" t="s">
        <v>66</v>
      </c>
      <c r="E27" s="37">
        <v>360</v>
      </c>
      <c r="F27" s="12">
        <v>77.12</v>
      </c>
      <c r="G27" s="24">
        <v>80.63</v>
      </c>
      <c r="H27" s="24">
        <v>84.13</v>
      </c>
      <c r="I27" s="32">
        <v>80.63</v>
      </c>
      <c r="J27" s="26">
        <f t="shared" si="4"/>
        <v>3.5050011887777299</v>
      </c>
      <c r="K27" s="26">
        <f t="shared" si="5"/>
        <v>4.3470187136025427</v>
      </c>
      <c r="L27" s="26" t="str">
        <f t="shared" si="6"/>
        <v>ОДНОРОДНЫЕ</v>
      </c>
      <c r="M27" s="32">
        <f t="shared" si="8"/>
        <v>29026.799999999999</v>
      </c>
    </row>
    <row r="28" spans="1:21" ht="36" x14ac:dyDescent="0.25">
      <c r="A28" s="25"/>
      <c r="B28" s="36" t="s">
        <v>105</v>
      </c>
      <c r="C28" s="25" t="s">
        <v>90</v>
      </c>
      <c r="D28" s="25" t="s">
        <v>66</v>
      </c>
      <c r="E28" s="37">
        <v>150</v>
      </c>
      <c r="F28" s="12">
        <v>95.15</v>
      </c>
      <c r="G28" s="24">
        <v>99.48</v>
      </c>
      <c r="H28" s="24">
        <v>103.8</v>
      </c>
      <c r="I28" s="32">
        <v>99.48</v>
      </c>
      <c r="J28" s="26">
        <f t="shared" ref="J28:J51" si="9">STDEV(F28:H28)</f>
        <v>4.3250009633910249</v>
      </c>
      <c r="K28" s="26">
        <f t="shared" ref="K28:K51" si="10">J28/I28*100</f>
        <v>4.3476085277352476</v>
      </c>
      <c r="L28" s="26" t="str">
        <f t="shared" ref="L28:L51" si="11">IF(K28&lt;33,"ОДНОРОДНЫЕ","НЕОДНОРОДНЫЕ")</f>
        <v>ОДНОРОДНЫЕ</v>
      </c>
      <c r="M28" s="32">
        <f>I28*E28</f>
        <v>14922</v>
      </c>
    </row>
    <row r="29" spans="1:21" ht="36" x14ac:dyDescent="0.25">
      <c r="A29" s="25"/>
      <c r="B29" s="36" t="s">
        <v>38</v>
      </c>
      <c r="C29" s="25" t="s">
        <v>94</v>
      </c>
      <c r="D29" s="25" t="s">
        <v>66</v>
      </c>
      <c r="E29" s="37">
        <v>150</v>
      </c>
      <c r="F29" s="12">
        <v>81.84</v>
      </c>
      <c r="G29" s="24">
        <v>85.56</v>
      </c>
      <c r="H29" s="24">
        <v>89.28</v>
      </c>
      <c r="I29" s="32">
        <v>85.56</v>
      </c>
      <c r="J29" s="26">
        <f t="shared" si="9"/>
        <v>3.7199999999999989</v>
      </c>
      <c r="K29" s="26">
        <f t="shared" si="10"/>
        <v>4.3478260869565206</v>
      </c>
      <c r="L29" s="26" t="str">
        <f t="shared" si="11"/>
        <v>ОДНОРОДНЫЕ</v>
      </c>
      <c r="M29" s="32">
        <f t="shared" ref="M29:M33" si="12">I29*E29</f>
        <v>12834</v>
      </c>
    </row>
    <row r="30" spans="1:21" ht="36" x14ac:dyDescent="0.25">
      <c r="A30" s="25"/>
      <c r="B30" s="36" t="s">
        <v>39</v>
      </c>
      <c r="C30" s="25" t="s">
        <v>90</v>
      </c>
      <c r="D30" s="25" t="s">
        <v>66</v>
      </c>
      <c r="E30" s="37">
        <v>72</v>
      </c>
      <c r="F30" s="12">
        <v>189.04</v>
      </c>
      <c r="G30" s="24">
        <v>197.63</v>
      </c>
      <c r="H30" s="24">
        <v>206.22</v>
      </c>
      <c r="I30" s="32">
        <v>197.63</v>
      </c>
      <c r="J30" s="26">
        <f t="shared" si="9"/>
        <v>8.5900000000000034</v>
      </c>
      <c r="K30" s="26">
        <f t="shared" si="10"/>
        <v>4.3465060972524432</v>
      </c>
      <c r="L30" s="26" t="str">
        <f t="shared" si="11"/>
        <v>ОДНОРОДНЫЕ</v>
      </c>
      <c r="M30" s="32">
        <f t="shared" si="12"/>
        <v>14229.36</v>
      </c>
    </row>
    <row r="31" spans="1:21" ht="36" x14ac:dyDescent="0.25">
      <c r="A31" s="25"/>
      <c r="B31" s="36" t="s">
        <v>40</v>
      </c>
      <c r="C31" s="25" t="s">
        <v>95</v>
      </c>
      <c r="D31" s="25" t="s">
        <v>66</v>
      </c>
      <c r="E31" s="37">
        <v>900</v>
      </c>
      <c r="F31" s="12">
        <v>96.47</v>
      </c>
      <c r="G31" s="24">
        <v>99.69</v>
      </c>
      <c r="H31" s="24">
        <v>105.24</v>
      </c>
      <c r="I31" s="32">
        <v>100.47</v>
      </c>
      <c r="J31" s="26">
        <f t="shared" si="9"/>
        <v>4.4362859841688875</v>
      </c>
      <c r="K31" s="26">
        <f t="shared" si="10"/>
        <v>4.4155329791668034</v>
      </c>
      <c r="L31" s="26" t="str">
        <f t="shared" si="11"/>
        <v>ОДНОРОДНЫЕ</v>
      </c>
      <c r="M31" s="32">
        <f t="shared" si="12"/>
        <v>90423</v>
      </c>
    </row>
    <row r="32" spans="1:21" ht="36" x14ac:dyDescent="0.25">
      <c r="A32" s="25"/>
      <c r="B32" s="36" t="s">
        <v>106</v>
      </c>
      <c r="C32" s="25" t="s">
        <v>96</v>
      </c>
      <c r="D32" s="25" t="s">
        <v>66</v>
      </c>
      <c r="E32" s="37">
        <v>900</v>
      </c>
      <c r="F32" s="12">
        <v>143.88</v>
      </c>
      <c r="G32" s="24">
        <v>150.41999999999999</v>
      </c>
      <c r="H32" s="24">
        <v>156.96</v>
      </c>
      <c r="I32" s="32">
        <v>150.41999999999999</v>
      </c>
      <c r="J32" s="26">
        <f t="shared" si="9"/>
        <v>6.5400000000000063</v>
      </c>
      <c r="K32" s="26">
        <f t="shared" si="10"/>
        <v>4.3478260869565268</v>
      </c>
      <c r="L32" s="26" t="str">
        <f t="shared" si="11"/>
        <v>ОДНОРОДНЫЕ</v>
      </c>
      <c r="M32" s="32">
        <f t="shared" si="12"/>
        <v>135378</v>
      </c>
    </row>
    <row r="33" spans="1:13" ht="36" x14ac:dyDescent="0.25">
      <c r="A33" s="25"/>
      <c r="B33" s="36" t="s">
        <v>107</v>
      </c>
      <c r="C33" s="25" t="s">
        <v>96</v>
      </c>
      <c r="D33" s="25" t="s">
        <v>66</v>
      </c>
      <c r="E33" s="37">
        <v>750</v>
      </c>
      <c r="F33" s="12">
        <v>261.8</v>
      </c>
      <c r="G33" s="24">
        <v>275</v>
      </c>
      <c r="H33" s="24">
        <v>285.60000000000002</v>
      </c>
      <c r="I33" s="32">
        <v>274.13</v>
      </c>
      <c r="J33" s="26">
        <f t="shared" si="9"/>
        <v>11.923645974840642</v>
      </c>
      <c r="K33" s="26">
        <f t="shared" si="10"/>
        <v>4.349631917280357</v>
      </c>
      <c r="L33" s="26" t="str">
        <f t="shared" si="11"/>
        <v>ОДНОРОДНЫЕ</v>
      </c>
      <c r="M33" s="32">
        <f t="shared" si="12"/>
        <v>205597.5</v>
      </c>
    </row>
    <row r="34" spans="1:13" ht="36" x14ac:dyDescent="0.25">
      <c r="A34" s="25"/>
      <c r="B34" s="36" t="s">
        <v>41</v>
      </c>
      <c r="C34" s="25" t="s">
        <v>98</v>
      </c>
      <c r="D34" s="25" t="s">
        <v>66</v>
      </c>
      <c r="E34" s="37">
        <v>300</v>
      </c>
      <c r="F34" s="12">
        <v>314.49</v>
      </c>
      <c r="G34" s="24">
        <v>328.79</v>
      </c>
      <c r="H34" s="24">
        <v>343.08</v>
      </c>
      <c r="I34" s="32">
        <v>328.79</v>
      </c>
      <c r="J34" s="26">
        <f t="shared" si="9"/>
        <v>14.295000291477193</v>
      </c>
      <c r="K34" s="26">
        <f t="shared" si="10"/>
        <v>4.347760057020345</v>
      </c>
      <c r="L34" s="26" t="str">
        <f t="shared" si="11"/>
        <v>ОДНОРОДНЫЕ</v>
      </c>
      <c r="M34" s="32">
        <f>I34*E34</f>
        <v>98637</v>
      </c>
    </row>
    <row r="35" spans="1:13" ht="36" x14ac:dyDescent="0.25">
      <c r="A35" s="25"/>
      <c r="B35" s="36" t="s">
        <v>42</v>
      </c>
      <c r="C35" s="25" t="s">
        <v>99</v>
      </c>
      <c r="D35" s="25" t="s">
        <v>17</v>
      </c>
      <c r="E35" s="37">
        <v>300</v>
      </c>
      <c r="F35" s="12">
        <v>205</v>
      </c>
      <c r="G35" s="24">
        <v>215.25</v>
      </c>
      <c r="H35" s="24">
        <v>226</v>
      </c>
      <c r="I35" s="32">
        <v>215.42</v>
      </c>
      <c r="J35" s="26">
        <f t="shared" si="9"/>
        <v>10.500992016630301</v>
      </c>
      <c r="K35" s="26">
        <f t="shared" si="10"/>
        <v>4.8746597421921365</v>
      </c>
      <c r="L35" s="26" t="str">
        <f t="shared" si="11"/>
        <v>ОДНОРОДНЫЕ</v>
      </c>
      <c r="M35" s="32">
        <f t="shared" ref="M35:M39" si="13">I35*E35</f>
        <v>64625.999999999993</v>
      </c>
    </row>
    <row r="36" spans="1:13" ht="36" x14ac:dyDescent="0.25">
      <c r="A36" s="25"/>
      <c r="B36" s="36" t="s">
        <v>43</v>
      </c>
      <c r="C36" s="25" t="s">
        <v>100</v>
      </c>
      <c r="D36" s="25" t="s">
        <v>66</v>
      </c>
      <c r="E36" s="37">
        <v>150</v>
      </c>
      <c r="F36" s="12">
        <v>28.05</v>
      </c>
      <c r="G36" s="24">
        <v>29.33</v>
      </c>
      <c r="H36" s="24">
        <v>30.6</v>
      </c>
      <c r="I36" s="32">
        <v>29.33</v>
      </c>
      <c r="J36" s="26">
        <f t="shared" si="9"/>
        <v>1.2750032679696686</v>
      </c>
      <c r="K36" s="26">
        <f t="shared" si="10"/>
        <v>4.3470960380827437</v>
      </c>
      <c r="L36" s="26" t="str">
        <f t="shared" si="11"/>
        <v>ОДНОРОДНЫЕ</v>
      </c>
      <c r="M36" s="32">
        <f t="shared" si="13"/>
        <v>4399.5</v>
      </c>
    </row>
    <row r="37" spans="1:13" ht="36" x14ac:dyDescent="0.25">
      <c r="A37" s="25"/>
      <c r="B37" s="36" t="s">
        <v>44</v>
      </c>
      <c r="C37" s="25" t="s">
        <v>98</v>
      </c>
      <c r="D37" s="25" t="s">
        <v>21</v>
      </c>
      <c r="E37" s="37">
        <v>750</v>
      </c>
      <c r="F37" s="12">
        <v>119.35</v>
      </c>
      <c r="G37" s="24">
        <v>124.78</v>
      </c>
      <c r="H37" s="24">
        <v>130.19999999999999</v>
      </c>
      <c r="I37" s="32">
        <v>124.78</v>
      </c>
      <c r="J37" s="26">
        <f t="shared" si="9"/>
        <v>5.4250007680490979</v>
      </c>
      <c r="K37" s="26">
        <f t="shared" si="10"/>
        <v>4.3476524828090222</v>
      </c>
      <c r="L37" s="26" t="str">
        <f t="shared" si="11"/>
        <v>ОДНОРОДНЫЕ</v>
      </c>
      <c r="M37" s="32">
        <f t="shared" si="13"/>
        <v>93585</v>
      </c>
    </row>
    <row r="38" spans="1:13" ht="36" x14ac:dyDescent="0.25">
      <c r="A38" s="25"/>
      <c r="B38" s="36" t="s">
        <v>45</v>
      </c>
      <c r="C38" s="25" t="s">
        <v>101</v>
      </c>
      <c r="D38" s="25" t="s">
        <v>21</v>
      </c>
      <c r="E38" s="37">
        <v>900</v>
      </c>
      <c r="F38" s="12">
        <v>61.85</v>
      </c>
      <c r="G38" s="24">
        <v>64.66</v>
      </c>
      <c r="H38" s="24">
        <v>67.47</v>
      </c>
      <c r="I38" s="32">
        <v>64.66</v>
      </c>
      <c r="J38" s="26">
        <f t="shared" si="9"/>
        <v>2.8099999999999987</v>
      </c>
      <c r="K38" s="26">
        <f t="shared" si="10"/>
        <v>4.3458088462728099</v>
      </c>
      <c r="L38" s="26" t="str">
        <f t="shared" si="11"/>
        <v>ОДНОРОДНЫЕ</v>
      </c>
      <c r="M38" s="32">
        <f t="shared" si="13"/>
        <v>58194</v>
      </c>
    </row>
    <row r="39" spans="1:13" ht="36" x14ac:dyDescent="0.25">
      <c r="A39" s="25"/>
      <c r="B39" s="36" t="s">
        <v>46</v>
      </c>
      <c r="C39" s="25" t="s">
        <v>91</v>
      </c>
      <c r="D39" s="25" t="s">
        <v>21</v>
      </c>
      <c r="E39" s="37">
        <v>300</v>
      </c>
      <c r="F39" s="12">
        <v>83.27</v>
      </c>
      <c r="G39" s="24">
        <v>87.06</v>
      </c>
      <c r="H39" s="24">
        <v>90.84</v>
      </c>
      <c r="I39" s="32">
        <v>87.06</v>
      </c>
      <c r="J39" s="26">
        <f t="shared" si="9"/>
        <v>3.7850011008364794</v>
      </c>
      <c r="K39" s="26">
        <f t="shared" si="10"/>
        <v>4.3475776485601649</v>
      </c>
      <c r="L39" s="26" t="str">
        <f t="shared" si="11"/>
        <v>ОДНОРОДНЫЕ</v>
      </c>
      <c r="M39" s="32">
        <f t="shared" si="13"/>
        <v>26118</v>
      </c>
    </row>
    <row r="40" spans="1:13" ht="36" x14ac:dyDescent="0.25">
      <c r="A40" s="25"/>
      <c r="B40" s="36" t="s">
        <v>47</v>
      </c>
      <c r="C40" s="25" t="s">
        <v>97</v>
      </c>
      <c r="D40" s="25" t="s">
        <v>21</v>
      </c>
      <c r="E40" s="37">
        <v>1500</v>
      </c>
      <c r="F40" s="12">
        <v>66.650000000000006</v>
      </c>
      <c r="G40" s="24">
        <v>69.680000000000007</v>
      </c>
      <c r="H40" s="24">
        <v>72.709999999999994</v>
      </c>
      <c r="I40" s="32">
        <v>69.680000000000007</v>
      </c>
      <c r="J40" s="26">
        <f t="shared" si="9"/>
        <v>3.029999999999994</v>
      </c>
      <c r="K40" s="26">
        <f t="shared" si="10"/>
        <v>4.3484500574052722</v>
      </c>
      <c r="L40" s="26" t="str">
        <f t="shared" si="11"/>
        <v>ОДНОРОДНЫЕ</v>
      </c>
      <c r="M40" s="32">
        <f>I40*E40</f>
        <v>104520.00000000001</v>
      </c>
    </row>
    <row r="41" spans="1:13" ht="18" hidden="1" x14ac:dyDescent="0.25">
      <c r="A41" s="25"/>
      <c r="B41" s="36" t="s">
        <v>48</v>
      </c>
      <c r="C41" s="25" t="s">
        <v>81</v>
      </c>
      <c r="D41" s="25" t="s">
        <v>66</v>
      </c>
      <c r="E41" s="37">
        <v>10</v>
      </c>
      <c r="F41" s="12"/>
      <c r="G41" s="24"/>
      <c r="H41" s="24"/>
      <c r="I41" s="32">
        <f t="shared" ref="I41:I58" si="14">(F41+G41+H41)/3</f>
        <v>0</v>
      </c>
      <c r="J41" s="26" t="e">
        <f t="shared" si="9"/>
        <v>#DIV/0!</v>
      </c>
      <c r="K41" s="26" t="e">
        <f t="shared" si="10"/>
        <v>#DIV/0!</v>
      </c>
      <c r="L41" s="26" t="e">
        <f t="shared" si="11"/>
        <v>#DIV/0!</v>
      </c>
      <c r="M41" s="32">
        <f t="shared" ref="M41:M45" si="15">I41*E41</f>
        <v>0</v>
      </c>
    </row>
    <row r="42" spans="1:13" ht="18" hidden="1" x14ac:dyDescent="0.25">
      <c r="A42" s="25"/>
      <c r="B42" s="36" t="s">
        <v>49</v>
      </c>
      <c r="C42" s="25" t="s">
        <v>82</v>
      </c>
      <c r="D42" s="25" t="s">
        <v>66</v>
      </c>
      <c r="E42" s="37">
        <v>45</v>
      </c>
      <c r="F42" s="12"/>
      <c r="G42" s="24"/>
      <c r="H42" s="24"/>
      <c r="I42" s="32">
        <f t="shared" si="14"/>
        <v>0</v>
      </c>
      <c r="J42" s="26" t="e">
        <f t="shared" si="9"/>
        <v>#DIV/0!</v>
      </c>
      <c r="K42" s="26" t="e">
        <f t="shared" si="10"/>
        <v>#DIV/0!</v>
      </c>
      <c r="L42" s="26" t="e">
        <f t="shared" si="11"/>
        <v>#DIV/0!</v>
      </c>
      <c r="M42" s="32">
        <f t="shared" si="15"/>
        <v>0</v>
      </c>
    </row>
    <row r="43" spans="1:13" ht="18" hidden="1" x14ac:dyDescent="0.25">
      <c r="A43" s="25"/>
      <c r="B43" s="36" t="s">
        <v>50</v>
      </c>
      <c r="C43" s="25" t="s">
        <v>82</v>
      </c>
      <c r="D43" s="25" t="s">
        <v>66</v>
      </c>
      <c r="E43" s="37">
        <v>55</v>
      </c>
      <c r="F43" s="12"/>
      <c r="G43" s="24"/>
      <c r="H43" s="24"/>
      <c r="I43" s="32">
        <f t="shared" si="14"/>
        <v>0</v>
      </c>
      <c r="J43" s="26" t="e">
        <f t="shared" si="9"/>
        <v>#DIV/0!</v>
      </c>
      <c r="K43" s="26" t="e">
        <f t="shared" si="10"/>
        <v>#DIV/0!</v>
      </c>
      <c r="L43" s="26" t="e">
        <f t="shared" si="11"/>
        <v>#DIV/0!</v>
      </c>
      <c r="M43" s="32">
        <f t="shared" si="15"/>
        <v>0</v>
      </c>
    </row>
    <row r="44" spans="1:13" ht="18" hidden="1" x14ac:dyDescent="0.25">
      <c r="A44" s="25"/>
      <c r="B44" s="36" t="s">
        <v>51</v>
      </c>
      <c r="C44" s="25" t="s">
        <v>83</v>
      </c>
      <c r="D44" s="25" t="s">
        <v>66</v>
      </c>
      <c r="E44" s="37">
        <v>50</v>
      </c>
      <c r="F44" s="12"/>
      <c r="G44" s="24"/>
      <c r="H44" s="24"/>
      <c r="I44" s="32">
        <f t="shared" si="14"/>
        <v>0</v>
      </c>
      <c r="J44" s="26" t="e">
        <f t="shared" si="9"/>
        <v>#DIV/0!</v>
      </c>
      <c r="K44" s="26" t="e">
        <f t="shared" si="10"/>
        <v>#DIV/0!</v>
      </c>
      <c r="L44" s="26" t="e">
        <f t="shared" si="11"/>
        <v>#DIV/0!</v>
      </c>
      <c r="M44" s="32">
        <f t="shared" si="15"/>
        <v>0</v>
      </c>
    </row>
    <row r="45" spans="1:13" ht="18" hidden="1" x14ac:dyDescent="0.25">
      <c r="A45" s="25"/>
      <c r="B45" s="36" t="s">
        <v>52</v>
      </c>
      <c r="C45" s="25" t="s">
        <v>83</v>
      </c>
      <c r="D45" s="25" t="s">
        <v>66</v>
      </c>
      <c r="E45" s="37">
        <v>40</v>
      </c>
      <c r="F45" s="12"/>
      <c r="G45" s="24"/>
      <c r="H45" s="24"/>
      <c r="I45" s="32">
        <f t="shared" si="14"/>
        <v>0</v>
      </c>
      <c r="J45" s="26" t="e">
        <f t="shared" si="9"/>
        <v>#DIV/0!</v>
      </c>
      <c r="K45" s="26" t="e">
        <f t="shared" si="10"/>
        <v>#DIV/0!</v>
      </c>
      <c r="L45" s="26" t="e">
        <f t="shared" si="11"/>
        <v>#DIV/0!</v>
      </c>
      <c r="M45" s="32">
        <f t="shared" si="15"/>
        <v>0</v>
      </c>
    </row>
    <row r="46" spans="1:13" ht="18" hidden="1" x14ac:dyDescent="0.25">
      <c r="A46" s="25"/>
      <c r="B46" s="36" t="s">
        <v>53</v>
      </c>
      <c r="C46" s="25" t="s">
        <v>83</v>
      </c>
      <c r="D46" s="25" t="s">
        <v>66</v>
      </c>
      <c r="E46" s="37">
        <v>20</v>
      </c>
      <c r="F46" s="12"/>
      <c r="G46" s="24"/>
      <c r="H46" s="24"/>
      <c r="I46" s="32">
        <f t="shared" si="14"/>
        <v>0</v>
      </c>
      <c r="J46" s="26" t="e">
        <f t="shared" si="9"/>
        <v>#DIV/0!</v>
      </c>
      <c r="K46" s="26" t="e">
        <f t="shared" si="10"/>
        <v>#DIV/0!</v>
      </c>
      <c r="L46" s="26" t="e">
        <f t="shared" si="11"/>
        <v>#DIV/0!</v>
      </c>
      <c r="M46" s="32">
        <f>I46*E46</f>
        <v>0</v>
      </c>
    </row>
    <row r="47" spans="1:13" ht="18" hidden="1" x14ac:dyDescent="0.25">
      <c r="A47" s="25"/>
      <c r="B47" s="36" t="s">
        <v>54</v>
      </c>
      <c r="C47" s="25" t="s">
        <v>82</v>
      </c>
      <c r="D47" s="25" t="s">
        <v>66</v>
      </c>
      <c r="E47" s="37">
        <v>10</v>
      </c>
      <c r="F47" s="12"/>
      <c r="G47" s="24"/>
      <c r="H47" s="24"/>
      <c r="I47" s="32">
        <f t="shared" si="14"/>
        <v>0</v>
      </c>
      <c r="J47" s="26" t="e">
        <f t="shared" si="9"/>
        <v>#DIV/0!</v>
      </c>
      <c r="K47" s="26" t="e">
        <f t="shared" si="10"/>
        <v>#DIV/0!</v>
      </c>
      <c r="L47" s="26" t="e">
        <f t="shared" si="11"/>
        <v>#DIV/0!</v>
      </c>
      <c r="M47" s="32">
        <f t="shared" ref="M47:M51" si="16">I47*E47</f>
        <v>0</v>
      </c>
    </row>
    <row r="48" spans="1:13" ht="18" hidden="1" x14ac:dyDescent="0.25">
      <c r="A48" s="25"/>
      <c r="B48" s="36" t="s">
        <v>55</v>
      </c>
      <c r="C48" s="25" t="s">
        <v>82</v>
      </c>
      <c r="D48" s="25" t="s">
        <v>66</v>
      </c>
      <c r="E48" s="37">
        <v>10</v>
      </c>
      <c r="F48" s="12"/>
      <c r="G48" s="24"/>
      <c r="H48" s="24"/>
      <c r="I48" s="32">
        <f t="shared" si="14"/>
        <v>0</v>
      </c>
      <c r="J48" s="26" t="e">
        <f t="shared" si="9"/>
        <v>#DIV/0!</v>
      </c>
      <c r="K48" s="26" t="e">
        <f t="shared" si="10"/>
        <v>#DIV/0!</v>
      </c>
      <c r="L48" s="26" t="e">
        <f t="shared" si="11"/>
        <v>#DIV/0!</v>
      </c>
      <c r="M48" s="32">
        <f t="shared" si="16"/>
        <v>0</v>
      </c>
    </row>
    <row r="49" spans="1:13" ht="54" hidden="1" x14ac:dyDescent="0.25">
      <c r="A49" s="25"/>
      <c r="B49" s="36" t="s">
        <v>56</v>
      </c>
      <c r="C49" s="25" t="s">
        <v>84</v>
      </c>
      <c r="D49" s="25" t="s">
        <v>66</v>
      </c>
      <c r="E49" s="37">
        <v>2400</v>
      </c>
      <c r="F49" s="12"/>
      <c r="G49" s="24"/>
      <c r="H49" s="24"/>
      <c r="I49" s="32">
        <f t="shared" si="14"/>
        <v>0</v>
      </c>
      <c r="J49" s="26" t="e">
        <f t="shared" si="9"/>
        <v>#DIV/0!</v>
      </c>
      <c r="K49" s="26" t="e">
        <f t="shared" si="10"/>
        <v>#DIV/0!</v>
      </c>
      <c r="L49" s="26" t="e">
        <f t="shared" si="11"/>
        <v>#DIV/0!</v>
      </c>
      <c r="M49" s="32">
        <f t="shared" si="16"/>
        <v>0</v>
      </c>
    </row>
    <row r="50" spans="1:13" ht="36" hidden="1" x14ac:dyDescent="0.25">
      <c r="A50" s="25"/>
      <c r="B50" s="36" t="s">
        <v>57</v>
      </c>
      <c r="C50" s="25" t="s">
        <v>84</v>
      </c>
      <c r="D50" s="25" t="s">
        <v>66</v>
      </c>
      <c r="E50" s="37">
        <v>2400</v>
      </c>
      <c r="F50" s="12"/>
      <c r="G50" s="24"/>
      <c r="H50" s="24"/>
      <c r="I50" s="32">
        <f t="shared" si="14"/>
        <v>0</v>
      </c>
      <c r="J50" s="26" t="e">
        <f t="shared" si="9"/>
        <v>#DIV/0!</v>
      </c>
      <c r="K50" s="26" t="e">
        <f t="shared" si="10"/>
        <v>#DIV/0!</v>
      </c>
      <c r="L50" s="26" t="e">
        <f t="shared" si="11"/>
        <v>#DIV/0!</v>
      </c>
      <c r="M50" s="32">
        <f t="shared" si="16"/>
        <v>0</v>
      </c>
    </row>
    <row r="51" spans="1:13" ht="54" hidden="1" x14ac:dyDescent="0.25">
      <c r="A51" s="25"/>
      <c r="B51" s="36" t="s">
        <v>58</v>
      </c>
      <c r="C51" s="25" t="s">
        <v>84</v>
      </c>
      <c r="D51" s="25" t="s">
        <v>66</v>
      </c>
      <c r="E51" s="37">
        <v>2400</v>
      </c>
      <c r="F51" s="12"/>
      <c r="G51" s="24"/>
      <c r="H51" s="24"/>
      <c r="I51" s="32">
        <f t="shared" si="14"/>
        <v>0</v>
      </c>
      <c r="J51" s="26" t="e">
        <f t="shared" si="9"/>
        <v>#DIV/0!</v>
      </c>
      <c r="K51" s="26" t="e">
        <f t="shared" si="10"/>
        <v>#DIV/0!</v>
      </c>
      <c r="L51" s="26" t="e">
        <f t="shared" si="11"/>
        <v>#DIV/0!</v>
      </c>
      <c r="M51" s="32">
        <f t="shared" si="16"/>
        <v>0</v>
      </c>
    </row>
    <row r="52" spans="1:13" ht="36" hidden="1" x14ac:dyDescent="0.25">
      <c r="A52" s="25"/>
      <c r="B52" s="36" t="s">
        <v>59</v>
      </c>
      <c r="C52" s="25" t="s">
        <v>78</v>
      </c>
      <c r="D52" s="25" t="s">
        <v>66</v>
      </c>
      <c r="E52" s="37">
        <v>10</v>
      </c>
      <c r="F52" s="12"/>
      <c r="G52" s="24"/>
      <c r="H52" s="24"/>
      <c r="I52" s="32">
        <f t="shared" si="14"/>
        <v>0</v>
      </c>
      <c r="J52" s="26" t="e">
        <f t="shared" ref="J52:J57" si="17">STDEV(F52:H52)</f>
        <v>#DIV/0!</v>
      </c>
      <c r="K52" s="26" t="e">
        <f t="shared" ref="K52:K57" si="18">J52/I52*100</f>
        <v>#DIV/0!</v>
      </c>
      <c r="L52" s="26" t="e">
        <f t="shared" ref="L52:L57" si="19">IF(K52&lt;33,"ОДНОРОДНЫЕ","НЕОДНОРОДНЫЕ")</f>
        <v>#DIV/0!</v>
      </c>
      <c r="M52" s="32">
        <f>I52*E52</f>
        <v>0</v>
      </c>
    </row>
    <row r="53" spans="1:13" ht="54" hidden="1" x14ac:dyDescent="0.25">
      <c r="A53" s="25"/>
      <c r="B53" s="36" t="s">
        <v>60</v>
      </c>
      <c r="C53" s="25" t="s">
        <v>82</v>
      </c>
      <c r="D53" s="25" t="s">
        <v>66</v>
      </c>
      <c r="E53" s="37">
        <v>4</v>
      </c>
      <c r="F53" s="12"/>
      <c r="G53" s="24"/>
      <c r="H53" s="24"/>
      <c r="I53" s="32">
        <f t="shared" si="14"/>
        <v>0</v>
      </c>
      <c r="J53" s="26" t="e">
        <f t="shared" si="17"/>
        <v>#DIV/0!</v>
      </c>
      <c r="K53" s="26" t="e">
        <f t="shared" si="18"/>
        <v>#DIV/0!</v>
      </c>
      <c r="L53" s="26" t="e">
        <f t="shared" si="19"/>
        <v>#DIV/0!</v>
      </c>
      <c r="M53" s="32">
        <f t="shared" ref="M53:M57" si="20">I53*E53</f>
        <v>0</v>
      </c>
    </row>
    <row r="54" spans="1:13" ht="54" hidden="1" x14ac:dyDescent="0.25">
      <c r="A54" s="25"/>
      <c r="B54" s="36" t="s">
        <v>61</v>
      </c>
      <c r="C54" s="25" t="s">
        <v>82</v>
      </c>
      <c r="D54" s="25" t="s">
        <v>66</v>
      </c>
      <c r="E54" s="37">
        <v>4</v>
      </c>
      <c r="F54" s="12"/>
      <c r="G54" s="24"/>
      <c r="H54" s="24"/>
      <c r="I54" s="32">
        <f t="shared" si="14"/>
        <v>0</v>
      </c>
      <c r="J54" s="26" t="e">
        <f t="shared" si="17"/>
        <v>#DIV/0!</v>
      </c>
      <c r="K54" s="26" t="e">
        <f t="shared" si="18"/>
        <v>#DIV/0!</v>
      </c>
      <c r="L54" s="26" t="e">
        <f t="shared" si="19"/>
        <v>#DIV/0!</v>
      </c>
      <c r="M54" s="32">
        <f t="shared" si="20"/>
        <v>0</v>
      </c>
    </row>
    <row r="55" spans="1:13" ht="18" hidden="1" x14ac:dyDescent="0.25">
      <c r="A55" s="25"/>
      <c r="B55" s="36" t="s">
        <v>62</v>
      </c>
      <c r="C55" s="25" t="s">
        <v>78</v>
      </c>
      <c r="D55" s="25" t="s">
        <v>66</v>
      </c>
      <c r="E55" s="37">
        <v>10</v>
      </c>
      <c r="F55" s="12"/>
      <c r="G55" s="24"/>
      <c r="H55" s="24"/>
      <c r="I55" s="32">
        <f t="shared" si="14"/>
        <v>0</v>
      </c>
      <c r="J55" s="26" t="e">
        <f t="shared" si="17"/>
        <v>#DIV/0!</v>
      </c>
      <c r="K55" s="26" t="e">
        <f t="shared" si="18"/>
        <v>#DIV/0!</v>
      </c>
      <c r="L55" s="26" t="e">
        <f t="shared" si="19"/>
        <v>#DIV/0!</v>
      </c>
      <c r="M55" s="32">
        <f t="shared" si="20"/>
        <v>0</v>
      </c>
    </row>
    <row r="56" spans="1:13" ht="36" hidden="1" x14ac:dyDescent="0.25">
      <c r="A56" s="25"/>
      <c r="B56" s="36" t="s">
        <v>63</v>
      </c>
      <c r="C56" s="25" t="s">
        <v>85</v>
      </c>
      <c r="D56" s="25" t="s">
        <v>66</v>
      </c>
      <c r="E56" s="37">
        <v>10</v>
      </c>
      <c r="F56" s="12"/>
      <c r="G56" s="24"/>
      <c r="H56" s="24"/>
      <c r="I56" s="32">
        <f t="shared" si="14"/>
        <v>0</v>
      </c>
      <c r="J56" s="26" t="e">
        <f t="shared" si="17"/>
        <v>#DIV/0!</v>
      </c>
      <c r="K56" s="26" t="e">
        <f t="shared" si="18"/>
        <v>#DIV/0!</v>
      </c>
      <c r="L56" s="26" t="e">
        <f t="shared" si="19"/>
        <v>#DIV/0!</v>
      </c>
      <c r="M56" s="32">
        <f t="shared" si="20"/>
        <v>0</v>
      </c>
    </row>
    <row r="57" spans="1:13" ht="36" hidden="1" x14ac:dyDescent="0.25">
      <c r="A57" s="25"/>
      <c r="B57" s="36" t="s">
        <v>64</v>
      </c>
      <c r="C57" s="25" t="s">
        <v>85</v>
      </c>
      <c r="D57" s="25" t="s">
        <v>66</v>
      </c>
      <c r="E57" s="37">
        <v>10</v>
      </c>
      <c r="F57" s="12"/>
      <c r="G57" s="24"/>
      <c r="H57" s="24"/>
      <c r="I57" s="32">
        <f t="shared" si="14"/>
        <v>0</v>
      </c>
      <c r="J57" s="26" t="e">
        <f t="shared" si="17"/>
        <v>#DIV/0!</v>
      </c>
      <c r="K57" s="26" t="e">
        <f t="shared" si="18"/>
        <v>#DIV/0!</v>
      </c>
      <c r="L57" s="26" t="e">
        <f t="shared" si="19"/>
        <v>#DIV/0!</v>
      </c>
      <c r="M57" s="32">
        <f t="shared" si="20"/>
        <v>0</v>
      </c>
    </row>
    <row r="58" spans="1:13" ht="36" hidden="1" x14ac:dyDescent="0.25">
      <c r="A58" s="25"/>
      <c r="B58" s="36" t="s">
        <v>65</v>
      </c>
      <c r="C58" s="25" t="s">
        <v>85</v>
      </c>
      <c r="D58" s="25" t="s">
        <v>66</v>
      </c>
      <c r="E58" s="37">
        <v>10</v>
      </c>
      <c r="F58" s="12"/>
      <c r="G58" s="24"/>
      <c r="H58" s="24"/>
      <c r="I58" s="32">
        <f t="shared" si="14"/>
        <v>0</v>
      </c>
      <c r="J58" s="26" t="e">
        <f t="shared" ref="J58" si="21">STDEV(F58:H58)</f>
        <v>#DIV/0!</v>
      </c>
      <c r="K58" s="26" t="e">
        <f t="shared" ref="K58" si="22">J58/I58*100</f>
        <v>#DIV/0!</v>
      </c>
      <c r="L58" s="26" t="e">
        <f t="shared" ref="L58" si="23">IF(K58&lt;33,"ОДНОРОДНЫЕ","НЕОДНОРОДНЫЕ")</f>
        <v>#DIV/0!</v>
      </c>
      <c r="M58" s="32">
        <f t="shared" ref="M58" si="24">I58*E58</f>
        <v>0</v>
      </c>
    </row>
    <row r="59" spans="1:13" ht="18" x14ac:dyDescent="0.25">
      <c r="A59" s="44" t="s">
        <v>23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6"/>
      <c r="M59" s="33">
        <f>SUM(M10:M58)</f>
        <v>3416070.6599999997</v>
      </c>
    </row>
    <row r="60" spans="1:13" ht="18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3"/>
      <c r="K60" s="13"/>
      <c r="L60" s="13"/>
      <c r="M60" s="41"/>
    </row>
    <row r="61" spans="1:13" ht="18" x14ac:dyDescent="0.25">
      <c r="A61" s="47" t="s">
        <v>71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</row>
    <row r="62" spans="1:13" ht="18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41"/>
    </row>
    <row r="63" spans="1:13" ht="18" x14ac:dyDescent="0.25">
      <c r="A63" s="13"/>
      <c r="B63" s="13"/>
      <c r="C63" s="13"/>
      <c r="D63" s="13"/>
      <c r="E63" s="13"/>
      <c r="F63" s="14"/>
      <c r="G63" s="14"/>
      <c r="H63" s="14"/>
      <c r="I63" s="14"/>
      <c r="J63" s="13"/>
      <c r="K63" s="13"/>
      <c r="L63" s="13"/>
      <c r="M63" s="41"/>
    </row>
    <row r="64" spans="1:13" ht="18" x14ac:dyDescent="0.25">
      <c r="A64" s="47"/>
      <c r="B64" s="47"/>
      <c r="C64" s="47"/>
      <c r="D64" s="47"/>
      <c r="E64" s="28"/>
      <c r="F64" s="28"/>
      <c r="G64" s="17"/>
      <c r="H64" s="29"/>
      <c r="I64" s="30"/>
      <c r="J64" s="30"/>
      <c r="K64" s="30"/>
      <c r="L64" s="30"/>
      <c r="M64" s="41"/>
    </row>
    <row r="65" spans="1:13" ht="18" x14ac:dyDescent="0.25">
      <c r="A65" s="51" t="s">
        <v>16</v>
      </c>
      <c r="B65" s="51"/>
      <c r="C65" s="51"/>
      <c r="D65" s="51"/>
      <c r="E65" s="23"/>
      <c r="F65" s="23" t="s">
        <v>13</v>
      </c>
      <c r="G65" s="50"/>
      <c r="H65" s="50"/>
      <c r="I65" s="13"/>
      <c r="J65" s="13"/>
      <c r="K65" s="13"/>
      <c r="L65" s="13"/>
      <c r="M65" s="41"/>
    </row>
    <row r="66" spans="1:13" ht="18" x14ac:dyDescent="0.25">
      <c r="A66" s="48" t="s">
        <v>7</v>
      </c>
      <c r="B66" s="48"/>
      <c r="C66" s="48"/>
      <c r="D66" s="48"/>
      <c r="E66" s="23"/>
      <c r="F66" s="23"/>
      <c r="G66" s="49" t="s">
        <v>5</v>
      </c>
      <c r="H66" s="49"/>
      <c r="I66" s="13"/>
      <c r="J66" s="13"/>
      <c r="K66" s="13"/>
      <c r="L66" s="13"/>
      <c r="M66" s="41"/>
    </row>
    <row r="67" spans="1:13" ht="18" x14ac:dyDescent="0.25">
      <c r="A67" s="17"/>
      <c r="B67" s="21"/>
      <c r="C67" s="21"/>
      <c r="D67" s="21"/>
      <c r="E67" s="13"/>
      <c r="F67" s="13"/>
      <c r="G67" s="13"/>
      <c r="H67" s="13"/>
      <c r="I67" s="13"/>
      <c r="J67" s="13"/>
      <c r="K67" s="13"/>
      <c r="L67" s="13"/>
      <c r="M67" s="41"/>
    </row>
    <row r="68" spans="1:13" ht="18" x14ac:dyDescent="0.25">
      <c r="A68" s="22"/>
      <c r="B68" s="22"/>
      <c r="C68" s="22"/>
      <c r="D68" s="22"/>
      <c r="E68" s="17"/>
      <c r="F68" s="15"/>
      <c r="G68" s="15"/>
      <c r="H68" s="15"/>
      <c r="I68" s="13"/>
      <c r="J68" s="13"/>
      <c r="K68" s="13"/>
      <c r="L68" s="13"/>
      <c r="M68" s="41"/>
    </row>
    <row r="69" spans="1:13" ht="15.75" x14ac:dyDescent="0.25">
      <c r="A69" s="5"/>
      <c r="B69" s="5"/>
      <c r="C69" s="5"/>
      <c r="D69" s="5"/>
      <c r="E69" s="6"/>
      <c r="F69" s="4"/>
      <c r="G69" s="4"/>
      <c r="H69" s="4"/>
      <c r="I69" s="3"/>
      <c r="J69" s="3"/>
      <c r="K69" s="3"/>
      <c r="L69" s="3"/>
      <c r="M69" s="41"/>
    </row>
    <row r="70" spans="1:13" x14ac:dyDescent="0.25">
      <c r="A70" s="3"/>
      <c r="B70" s="3"/>
      <c r="C70" s="3"/>
      <c r="D70" s="3"/>
      <c r="E70" s="3"/>
      <c r="F70" s="7"/>
      <c r="G70" s="7"/>
      <c r="H70" s="7"/>
      <c r="I70" s="7"/>
      <c r="J70" s="3"/>
      <c r="K70" s="3"/>
      <c r="L70" s="3"/>
      <c r="M70" s="41"/>
    </row>
    <row r="71" spans="1:13" x14ac:dyDescent="0.25">
      <c r="A71" s="3"/>
      <c r="B71" s="3"/>
      <c r="C71" s="3"/>
      <c r="D71" s="3"/>
      <c r="E71" s="3"/>
      <c r="F71" s="7"/>
      <c r="G71" s="7"/>
      <c r="H71" s="7"/>
      <c r="I71" s="7"/>
      <c r="J71" s="3"/>
      <c r="K71" s="3"/>
      <c r="L71" s="3"/>
      <c r="M71" s="41"/>
    </row>
    <row r="72" spans="1:13" x14ac:dyDescent="0.25">
      <c r="A72" s="3"/>
      <c r="B72" s="3"/>
      <c r="C72" s="3"/>
      <c r="D72" s="3"/>
      <c r="E72" s="3"/>
      <c r="F72" s="7"/>
      <c r="G72" s="7"/>
      <c r="H72" s="7"/>
      <c r="I72" s="7"/>
      <c r="J72" s="3"/>
      <c r="K72" s="3"/>
      <c r="L72" s="3"/>
      <c r="M72" s="41"/>
    </row>
    <row r="73" spans="1:13" x14ac:dyDescent="0.25">
      <c r="A73" s="3"/>
      <c r="B73" s="3"/>
      <c r="C73" s="3"/>
      <c r="D73" s="3"/>
      <c r="E73" s="3"/>
      <c r="F73" s="7"/>
      <c r="G73" s="7"/>
      <c r="H73" s="7"/>
      <c r="I73" s="7"/>
      <c r="J73" s="3"/>
      <c r="K73" s="3"/>
      <c r="L73" s="3"/>
      <c r="M73" s="41"/>
    </row>
  </sheetData>
  <mergeCells count="13">
    <mergeCell ref="A6:B6"/>
    <mergeCell ref="A7:B7"/>
    <mergeCell ref="A3:M3"/>
    <mergeCell ref="D6:M6"/>
    <mergeCell ref="D7:M7"/>
    <mergeCell ref="A8:M8"/>
    <mergeCell ref="A59:L59"/>
    <mergeCell ref="A61:M61"/>
    <mergeCell ref="A66:D66"/>
    <mergeCell ref="G66:H66"/>
    <mergeCell ref="G65:H65"/>
    <mergeCell ref="A64:D64"/>
    <mergeCell ref="A65:D65"/>
  </mergeCells>
  <pageMargins left="0.19685039370078741" right="0" top="0" bottom="0" header="0.51181102362204722" footer="0.51181102362204722"/>
  <pageSetup paperSize="9" scale="71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Пользователь Windows</cp:lastModifiedBy>
  <cp:revision>7</cp:revision>
  <cp:lastPrinted>2024-02-15T09:32:07Z</cp:lastPrinted>
  <dcterms:created xsi:type="dcterms:W3CDTF">2014-01-17T11:35:00Z</dcterms:created>
  <dcterms:modified xsi:type="dcterms:W3CDTF">2025-02-25T05:29:10Z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