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Суханов В В\2 Запрсы котировок_19_20\2025\№ 1293 ЭКГ\"/>
    </mc:Choice>
  </mc:AlternateContent>
  <xr:revisionPtr revIDLastSave="0" documentId="13_ncr:1_{71B8C039-62E4-40B1-966B-334535699457}" xr6:coauthVersionLast="47" xr6:coauthVersionMax="47" xr10:uidLastSave="{00000000-0000-0000-0000-000000000000}"/>
  <bookViews>
    <workbookView xWindow="-120" yWindow="-120" windowWidth="29040" windowHeight="15840" tabRatio="590" xr2:uid="{00000000-000D-0000-FFFF-FFFF00000000}"/>
  </bookViews>
  <sheets>
    <sheet name="ОНМЦК" sheetId="1" r:id="rId1"/>
    <sheet name="Лист1" sheetId="2" r:id="rId2"/>
  </sheets>
  <definedNames>
    <definedName name="_xlnm.Print_Area" localSheetId="0">ОНМЦК!$A$1:$M$16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 s="1"/>
  <c r="F8" i="1"/>
  <c r="E8" i="1" s="1"/>
  <c r="L9" i="1"/>
  <c r="M9" i="1"/>
  <c r="L8" i="1"/>
  <c r="M8" i="1"/>
  <c r="E10" i="1" l="1"/>
</calcChain>
</file>

<file path=xl/sharedStrings.xml><?xml version="1.0" encoding="utf-8"?>
<sst xmlns="http://schemas.openxmlformats.org/spreadsheetml/2006/main" count="32" uniqueCount="30">
  <si>
    <t>Единица  измерения</t>
  </si>
  <si>
    <t>Количество</t>
  </si>
  <si>
    <t>Наименование товара</t>
  </si>
  <si>
    <t>№ п/п</t>
  </si>
  <si>
    <t>Источник №1</t>
  </si>
  <si>
    <t>Источник №2</t>
  </si>
  <si>
    <t>Источник №3</t>
  </si>
  <si>
    <t>Коэффициент вариации, %</t>
  </si>
  <si>
    <t>Цена единицы медицинского изделия, рассчитанная в соответствии с Приказом 450н (рублей)</t>
  </si>
  <si>
    <t xml:space="preserve">Цена за единицу товара (рублей) </t>
  </si>
  <si>
    <t>Начальная (максимальная) цена по позиции (рублей)</t>
  </si>
  <si>
    <t>Часть IV Обоснование начальной (максимальной) цены договора</t>
  </si>
  <si>
    <t>Цены для расчета НМЦД</t>
  </si>
  <si>
    <t>Оценка однородности совокупности значений цен, используемых в расчете НМЦД</t>
  </si>
  <si>
    <t>Цена за единицу товара, используемая для расчета НМЦД (рублей)</t>
  </si>
  <si>
    <t>Расчет начальной (максимальной) цены договора произведен  методом сопоставимых рыночных цен (анализ рынка) в соответствии с Порядком определения и обоснования начальной(максимальной)цены договора, цены договора, заключаемого с единственным поставщиком (подрядчиком, исполнителем), цены единицы товара, работы, услуги (Приложение № 2 к Типовому положению о закупках товаров, работ, услуг отдельными видами юридических лиц, утвержденного приказом Департамента от 27.12.2019 № 198-ОД, и соответствующее приложение к положению о закупке товаров, работ, услуг заказчика).</t>
  </si>
  <si>
    <t>НМЦД</t>
  </si>
  <si>
    <t>Источник №4</t>
  </si>
  <si>
    <t>Дата подготовки обоснования начальной (максимальной) цены договора (далее - НМЦД): 23.04.2025</t>
  </si>
  <si>
    <t>26.60.12.111</t>
  </si>
  <si>
    <t>шт</t>
  </si>
  <si>
    <t>Источник №5</t>
  </si>
  <si>
    <t xml:space="preserve">Электрокардиограф 12-канальный </t>
  </si>
  <si>
    <t>Электрокардиограф 3-6-12 канальный</t>
  </si>
  <si>
    <t>Размещен запрос коммерческих предложений: ЗКП-2025-004996</t>
  </si>
  <si>
    <t>Источник № 2: КП № 59 от 16.04.2025</t>
  </si>
  <si>
    <t>Источник № 1: КП № 3/49 от 18.04.2025</t>
  </si>
  <si>
    <t>Источник № 3: КП № 27 от 17.04.2025</t>
  </si>
  <si>
    <t>Источник № 5: Контракт № 3233400658025000053. https://zakupki.gov.ru/epz/contract/contractCard/payment-info-and-target-of-order.html?reestrNumber=3233400658025000053#contractSubjects</t>
  </si>
  <si>
    <t>Источник № 4: Контракт № 2260400030323000036. https://zakupki.gov.ru/epz/contract/contractCard/payment-info-and-target-of-order.html?reestrNumber=2260400030323000036&amp;contractInfoId=97927317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</si>
</sst>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\ _₽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40404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2" borderId="0" xfId="0" applyFont="1" applyFill="1"/>
    <xf numFmtId="0" fontId="4" fillId="0" borderId="0" xfId="0" applyFont="1"/>
    <xf numFmtId="0" fontId="4" fillId="0" borderId="0" xfId="0" applyFont="1" applyFill="1" applyAlignment="1">
      <alignment horizontal="left"/>
    </xf>
    <xf numFmtId="0" fontId="1" fillId="0" borderId="0" xfId="0" applyFont="1" applyFill="1" applyAlignment="1"/>
    <xf numFmtId="164" fontId="6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9" fontId="6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64" fontId="6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39" fontId="11" fillId="0" borderId="2" xfId="1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1" fillId="0" borderId="6" xfId="1" applyFont="1" applyFill="1" applyBorder="1" applyAlignment="1">
      <alignment horizontal="center" vertical="center" wrapText="1"/>
    </xf>
    <xf numFmtId="164" fontId="11" fillId="0" borderId="0" xfId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"/>
  <sheetViews>
    <sheetView tabSelected="1" zoomScale="110" zoomScaleNormal="110" zoomScaleSheetLayoutView="100" workbookViewId="0">
      <selection activeCell="H24" sqref="H24"/>
    </sheetView>
  </sheetViews>
  <sheetFormatPr defaultColWidth="9.140625" defaultRowHeight="12.75" x14ac:dyDescent="0.2"/>
  <cols>
    <col min="1" max="1" width="4.85546875" style="1" customWidth="1"/>
    <col min="2" max="2" width="25.85546875" style="1" bestFit="1" customWidth="1"/>
    <col min="3" max="3" width="6.5703125" style="1" customWidth="1"/>
    <col min="4" max="4" width="11.28515625" style="1" customWidth="1"/>
    <col min="5" max="5" width="15.85546875" style="1" customWidth="1"/>
    <col min="6" max="6" width="15.42578125" style="1" customWidth="1"/>
    <col min="7" max="7" width="10.5703125" style="1" customWidth="1"/>
    <col min="8" max="11" width="10.28515625" style="1" customWidth="1"/>
    <col min="12" max="12" width="23.5703125" style="1" customWidth="1"/>
    <col min="13" max="13" width="12.42578125" style="1" customWidth="1"/>
    <col min="14" max="14" width="9.140625" style="1"/>
    <col min="15" max="15" width="10.7109375" style="1" bestFit="1" customWidth="1"/>
    <col min="16" max="16384" width="9.140625" style="1"/>
  </cols>
  <sheetData>
    <row r="1" spans="1:23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23" s="3" customFormat="1" ht="15.75" customHeight="1" x14ac:dyDescent="0.2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23" s="3" customFormat="1" ht="15.7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23" s="3" customFormat="1" ht="47.25" customHeight="1" x14ac:dyDescent="0.2">
      <c r="A4" s="40" t="s">
        <v>15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23" s="3" customFormat="1" ht="16.5" customHeight="1" x14ac:dyDescent="0.2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23" ht="41.25" customHeight="1" x14ac:dyDescent="0.2">
      <c r="A6" s="29" t="s">
        <v>3</v>
      </c>
      <c r="B6" s="29" t="s">
        <v>2</v>
      </c>
      <c r="C6" s="35" t="s">
        <v>0</v>
      </c>
      <c r="D6" s="35" t="s">
        <v>1</v>
      </c>
      <c r="E6" s="29" t="s">
        <v>12</v>
      </c>
      <c r="F6" s="29"/>
      <c r="G6" s="29" t="s">
        <v>9</v>
      </c>
      <c r="H6" s="29"/>
      <c r="I6" s="29"/>
      <c r="J6" s="29"/>
      <c r="K6" s="29"/>
      <c r="L6" s="29" t="s">
        <v>13</v>
      </c>
      <c r="M6" s="29"/>
    </row>
    <row r="7" spans="1:23" ht="49.5" customHeight="1" x14ac:dyDescent="0.2">
      <c r="A7" s="37"/>
      <c r="B7" s="37"/>
      <c r="C7" s="36"/>
      <c r="D7" s="36"/>
      <c r="E7" s="13" t="s">
        <v>10</v>
      </c>
      <c r="F7" s="14" t="s">
        <v>14</v>
      </c>
      <c r="G7" s="13" t="s">
        <v>4</v>
      </c>
      <c r="H7" s="13" t="s">
        <v>5</v>
      </c>
      <c r="I7" s="21" t="s">
        <v>6</v>
      </c>
      <c r="J7" s="22" t="s">
        <v>17</v>
      </c>
      <c r="K7" s="22" t="s">
        <v>21</v>
      </c>
      <c r="L7" s="15" t="s">
        <v>8</v>
      </c>
      <c r="M7" s="15" t="s">
        <v>7</v>
      </c>
    </row>
    <row r="8" spans="1:23" ht="24" x14ac:dyDescent="0.2">
      <c r="A8" s="16">
        <v>1</v>
      </c>
      <c r="B8" s="12" t="s">
        <v>22</v>
      </c>
      <c r="C8" s="23" t="s">
        <v>20</v>
      </c>
      <c r="D8" s="24">
        <v>2</v>
      </c>
      <c r="E8" s="17">
        <f t="shared" ref="E8" si="0">D8*F8</f>
        <v>229424.18</v>
      </c>
      <c r="F8" s="18">
        <f>L8</f>
        <v>114712.09</v>
      </c>
      <c r="G8" s="25">
        <v>122375</v>
      </c>
      <c r="H8" s="26">
        <v>125000</v>
      </c>
      <c r="I8" s="27">
        <v>122900</v>
      </c>
      <c r="J8" s="28"/>
      <c r="K8" s="28">
        <v>88573.38</v>
      </c>
      <c r="L8" s="19">
        <f t="shared" ref="L8:L9" si="1">ROUNDDOWN(AVERAGE(G8:K8),2)</f>
        <v>114712.09</v>
      </c>
      <c r="M8" s="19">
        <f t="shared" ref="M8:M9" si="2">(_xlfn.STDEV.S(G8:K8)/AVERAGE(G8:K8))*100</f>
        <v>15.223048155827238</v>
      </c>
      <c r="O8" s="3" t="s">
        <v>19</v>
      </c>
    </row>
    <row r="9" spans="1:23" ht="24" x14ac:dyDescent="0.2">
      <c r="A9" s="16">
        <v>2</v>
      </c>
      <c r="B9" s="12" t="s">
        <v>23</v>
      </c>
      <c r="C9" s="23" t="s">
        <v>20</v>
      </c>
      <c r="D9" s="24">
        <v>11</v>
      </c>
      <c r="E9" s="17">
        <f t="shared" ref="E9" si="3">D9*F9</f>
        <v>1834250</v>
      </c>
      <c r="F9" s="18">
        <f>L9</f>
        <v>166750</v>
      </c>
      <c r="G9" s="25">
        <v>170000</v>
      </c>
      <c r="H9" s="26">
        <v>172000</v>
      </c>
      <c r="I9" s="27">
        <v>175000</v>
      </c>
      <c r="J9" s="28">
        <v>150000</v>
      </c>
      <c r="K9" s="28"/>
      <c r="L9" s="19">
        <f t="shared" si="1"/>
        <v>166750</v>
      </c>
      <c r="M9" s="19">
        <f t="shared" si="2"/>
        <v>6.8090839901053872</v>
      </c>
      <c r="O9" s="3" t="s">
        <v>19</v>
      </c>
    </row>
    <row r="10" spans="1:23" ht="17.25" customHeight="1" x14ac:dyDescent="0.2">
      <c r="A10" s="32" t="s">
        <v>16</v>
      </c>
      <c r="B10" s="33"/>
      <c r="C10" s="33"/>
      <c r="D10" s="34"/>
      <c r="E10" s="20">
        <f>SUM(E8:E9)</f>
        <v>2063674.18</v>
      </c>
      <c r="F10" s="30"/>
      <c r="G10" s="31"/>
      <c r="H10" s="31"/>
      <c r="I10" s="31"/>
      <c r="J10" s="31"/>
      <c r="K10" s="31"/>
      <c r="L10" s="31"/>
      <c r="M10" s="31"/>
    </row>
    <row r="11" spans="1:23" ht="12.75" customHeight="1" x14ac:dyDescent="0.2">
      <c r="A11" s="7"/>
      <c r="B11" s="7"/>
      <c r="C11" s="7"/>
      <c r="D11" s="7"/>
      <c r="E11" s="8"/>
      <c r="F11" s="6"/>
      <c r="G11" s="6"/>
      <c r="H11" s="6"/>
      <c r="I11" s="10"/>
      <c r="J11" s="10"/>
      <c r="K11" s="10"/>
      <c r="L11" s="6"/>
      <c r="M11" s="6"/>
    </row>
    <row r="12" spans="1:23" ht="12.75" customHeight="1" x14ac:dyDescent="0.2">
      <c r="A12" s="7"/>
      <c r="B12" s="7"/>
      <c r="C12" s="7"/>
      <c r="D12" s="7"/>
      <c r="E12" s="8"/>
      <c r="F12" s="6"/>
      <c r="G12" s="6"/>
      <c r="H12" s="6"/>
      <c r="I12" s="10"/>
      <c r="J12" s="10"/>
      <c r="K12" s="10"/>
      <c r="L12" s="6"/>
      <c r="M12" s="6"/>
    </row>
    <row r="13" spans="1:23" s="2" customFormat="1" x14ac:dyDescent="0.2">
      <c r="A13" s="11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x14ac:dyDescent="0.2">
      <c r="A14" s="11" t="s">
        <v>25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x14ac:dyDescent="0.2">
      <c r="A15" s="11" t="s">
        <v>27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x14ac:dyDescent="0.2">
      <c r="A16" s="11" t="s">
        <v>29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" x14ac:dyDescent="0.2">
      <c r="A17" s="11" t="s">
        <v>28</v>
      </c>
    </row>
    <row r="20" spans="1:1" x14ac:dyDescent="0.2">
      <c r="A20" s="1" t="s">
        <v>24</v>
      </c>
    </row>
  </sheetData>
  <mergeCells count="14">
    <mergeCell ref="A1:M1"/>
    <mergeCell ref="A2:M2"/>
    <mergeCell ref="A3:M3"/>
    <mergeCell ref="A4:M4"/>
    <mergeCell ref="A5:M5"/>
    <mergeCell ref="E6:F6"/>
    <mergeCell ref="F10:M10"/>
    <mergeCell ref="A10:D10"/>
    <mergeCell ref="C6:C7"/>
    <mergeCell ref="B6:B7"/>
    <mergeCell ref="A6:A7"/>
    <mergeCell ref="D6:D7"/>
    <mergeCell ref="L6:M6"/>
    <mergeCell ref="G6:K6"/>
  </mergeCells>
  <phoneticPr fontId="3" type="noConversion"/>
  <pageMargins left="0.39370078740157483" right="0" top="0.78740157480314965" bottom="0.78740157480314965" header="0" footer="0"/>
  <pageSetup paperSize="9" scale="84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45742-6658-4331-86EA-D40F4E77F617}">
  <dimension ref="A1"/>
  <sheetViews>
    <sheetView workbookViewId="0">
      <selection activeCell="W16" sqref="W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ОНМЦК</vt:lpstr>
      <vt:lpstr>Лист1</vt:lpstr>
      <vt:lpstr>ОНМЦК!Область_печати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nchln_key02</dc:creator>
  <cp:lastModifiedBy>admin</cp:lastModifiedBy>
  <cp:lastPrinted>2025-05-13T17:35:06Z</cp:lastPrinted>
  <dcterms:created xsi:type="dcterms:W3CDTF">2014-06-16T13:17:11Z</dcterms:created>
  <dcterms:modified xsi:type="dcterms:W3CDTF">2025-05-13T17:35:10Z</dcterms:modified>
</cp:coreProperties>
</file>