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Суханов В В\2 Запрсы котировок_19_20\2025\№ 1790 Комплекты для артроскопии\"/>
    </mc:Choice>
  </mc:AlternateContent>
  <xr:revisionPtr revIDLastSave="0" documentId="13_ncr:1_{0F47139A-694F-4528-B205-8A8480EB9AFA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ОНМЦК" sheetId="1" r:id="rId1"/>
    <sheet name="Лист1" sheetId="2" r:id="rId2"/>
  </sheets>
  <definedNames>
    <definedName name="_xlnm.Print_Area" localSheetId="0">ОНМЦК!$A$1:$N$14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F9" i="1" s="1"/>
  <c r="E9" i="1" s="1"/>
  <c r="N9" i="1"/>
  <c r="N8" i="1" l="1"/>
  <c r="M8" i="1"/>
  <c r="F8" i="1" l="1"/>
  <c r="E8" i="1" s="1"/>
  <c r="E10" i="1" s="1"/>
</calcChain>
</file>

<file path=xl/sharedStrings.xml><?xml version="1.0" encoding="utf-8"?>
<sst xmlns="http://schemas.openxmlformats.org/spreadsheetml/2006/main" count="74" uniqueCount="50">
  <si>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</si>
  <si>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</si>
  <si>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</si>
  <si>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</si>
  <si>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</si>
  <si>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</si>
  <si>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Источник №3</t>
  </si>
  <si>
    <t>Коэффициент вариации, %</t>
  </si>
  <si>
    <t>Цена единицы медицинского изделия, рассчитанная в соответствии с Приказом 450н (рублей)</t>
  </si>
  <si>
    <t xml:space="preserve">Цена за единицу товара (рублей) </t>
  </si>
  <si>
    <t>Начальная (максимальная) цена по позиции (рублей)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</si>
  <si>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главой 5  типового Положения о закупках товаров, работ, услуг отдельными видами юридических лиц утвержденного приказом департамента государственных закупок Свердловской области от 27.12.2019 № 198-ОД «Об утверждении Типового положения о закупках товаров, работ, услуг отдельными видами юридических лиц»
</t>
  </si>
  <si>
    <t>Часть IV Обоснование начальной (максимальной) цены договора</t>
  </si>
  <si>
    <t>Цены для расчета НМЦД</t>
  </si>
  <si>
    <t>Оценка однородности совокупности значений цен, используемых в расчете НМЦД</t>
  </si>
  <si>
    <t>Начальная (максимальная) цена договора</t>
  </si>
  <si>
    <t>Цена за единицу товара, используемая для расчета НМЦД (рублей)</t>
  </si>
  <si>
    <t>Источник №4</t>
  </si>
  <si>
    <t>шт</t>
  </si>
  <si>
    <t>№</t>
  </si>
  <si>
    <t xml:space="preserve">Товар </t>
  </si>
  <si>
    <t>Кол-во</t>
  </si>
  <si>
    <t>Ед.</t>
  </si>
  <si>
    <t>Пакет одноразовый для сбора, хранения и удаления медицинских отходов 1000*1200 кл.Б 25 мкн</t>
  </si>
  <si>
    <t>Пакет одноразовый для сбора, хранения и удаления медицинских отходов 700*400*150 кл. Б 20 мкн</t>
  </si>
  <si>
    <t>Пакет одноразовый для сбора, хранения и удаления медицинских отходов 1000*500*300 кл.Б 25мкн</t>
  </si>
  <si>
    <t>Пакет одноразовый для сбора, хранения и удаления медицинских отходов 260*420*150 кл.Б 20 мкн</t>
  </si>
  <si>
    <t>Пакет одноразовый для сбора, хранения и удаления медицинских отходов 1000*1200 кл.В 25 мкн</t>
  </si>
  <si>
    <t>Пакет одноразовый для сбора, хранения и удаления медицинских отходов 700*400*150 кл. В 20 мкн</t>
  </si>
  <si>
    <t>Пакет одноразовый для сбора, хранения и удаления медицинских отходов 1000*500*300 кл.В 25 мкн</t>
  </si>
  <si>
    <t>Контейнер 2,5л кл Б одноразовый для сбора, хранения и удаления медицинских отходов</t>
  </si>
  <si>
    <t>Емкость-контейнер для разрушения шприцев и игл(иглоотсекатель) объем 1,5 л класс Б (высокий)</t>
  </si>
  <si>
    <t>Контейнер 2,5л кл В одноразовый для сбора, хранения и удаления медицинских отходов</t>
  </si>
  <si>
    <t xml:space="preserve">Контейнер 0,4 л кл.Б  одноразовый для сбора биоматериалов </t>
  </si>
  <si>
    <t>12.</t>
  </si>
  <si>
    <t>Контейнер 1,0л кл В одноразовый для сбора, хранения и удаления медицинских отходов с иглосъемником</t>
  </si>
  <si>
    <t>21.20.23.199</t>
  </si>
  <si>
    <t>32.50.50.190</t>
  </si>
  <si>
    <t>Источник №5</t>
  </si>
  <si>
    <t>Винт артроскопический биодеградируемый</t>
  </si>
  <si>
    <t>Петля регулируемая обратного натяжения</t>
  </si>
  <si>
    <t>Дата подготовки обоснования начальной (максимальной) цены договора (далее - НМЦД): 19.06.2025</t>
  </si>
  <si>
    <t>Источник № 1: КП № АТМ000-000098 от 18.03.2025</t>
  </si>
  <si>
    <t>Источник № 2: КП № 17 от 21.05.2025</t>
  </si>
  <si>
    <t>Источник № 3: КП № 215 от 21.05.2025</t>
  </si>
  <si>
    <t>Источник № 4: Контракт № 1213003718924000140 . https://zakupki.gov.ru/epz/contract/contractCard/payment-info-and-target-of-order.html?reestrNumber=1213003718924000140&amp;contractInfoId=92074002</t>
  </si>
  <si>
    <t>32.50.22.199</t>
  </si>
  <si>
    <t>Источник № 5: Контракт № 2263300117124000657 . https://zakupki.gov.ru/epz/contract/contractCard/payment-info-and-target-of-order.html?reestrNumber=2263300117124000657&amp;contractInfoId=90470183</t>
  </si>
  <si>
    <t>Источник №6</t>
  </si>
  <si>
    <t>Источник № 6: Контракт № 1645200647124000217 . https://zakupki.gov.ru/epz/contract/contractCard/payment-info-and-target-of-order.html?reestrNumber=1645200647124000217&amp;contractInfoId=89425851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</si>
</sst>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#,##0.00\ _₽"/>
    <numFmt numFmtId="166" formatCode="#,##0.00_ ;\-#,##0.00\ "/>
    <numFmt numFmtId="167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9" fontId="7" fillId="0" borderId="2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0" fontId="8" fillId="0" borderId="0" xfId="2" applyFill="1" applyAlignment="1"/>
    <xf numFmtId="0" fontId="1" fillId="0" borderId="0" xfId="0" applyFont="1" applyAlignment="1"/>
    <xf numFmtId="0" fontId="8" fillId="0" borderId="0" xfId="2" applyAlignment="1"/>
    <xf numFmtId="166" fontId="1" fillId="0" borderId="0" xfId="0" applyNumberFormat="1" applyFont="1"/>
    <xf numFmtId="164" fontId="7" fillId="0" borderId="0" xfId="1" applyFont="1" applyFill="1" applyBorder="1" applyAlignment="1">
      <alignment horizontal="center" vertical="center" wrapText="1"/>
    </xf>
    <xf numFmtId="167" fontId="1" fillId="0" borderId="0" xfId="0" applyNumberFormat="1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9" fontId="7" fillId="0" borderId="0" xfId="1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0" fontId="1" fillId="0" borderId="0" xfId="0" applyFont="1" applyFill="1"/>
    <xf numFmtId="164" fontId="7" fillId="0" borderId="0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="90" zoomScaleNormal="90" zoomScaleSheetLayoutView="100" workbookViewId="0">
      <selection activeCell="E31" sqref="E31"/>
    </sheetView>
  </sheetViews>
  <sheetFormatPr defaultColWidth="9.140625" defaultRowHeight="12.75" x14ac:dyDescent="0.2"/>
  <cols>
    <col min="1" max="1" width="4.85546875" style="1" customWidth="1"/>
    <col min="2" max="2" width="58.5703125" style="1" customWidth="1"/>
    <col min="3" max="3" width="6.5703125" style="1" customWidth="1"/>
    <col min="4" max="4" width="8.7109375" style="1" customWidth="1"/>
    <col min="5" max="5" width="15.85546875" style="1" customWidth="1"/>
    <col min="6" max="6" width="11.42578125" style="1" customWidth="1"/>
    <col min="7" max="7" width="10.85546875" style="1" customWidth="1"/>
    <col min="8" max="8" width="10.5703125" style="1" customWidth="1"/>
    <col min="9" max="12" width="10.42578125" style="1" customWidth="1"/>
    <col min="13" max="13" width="23.5703125" style="1" customWidth="1"/>
    <col min="14" max="14" width="12.42578125" style="1" customWidth="1"/>
    <col min="15" max="15" width="12.5703125" style="1" customWidth="1"/>
    <col min="16" max="16384" width="9.140625" style="1"/>
  </cols>
  <sheetData>
    <row r="1" spans="1:15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s="2" customFormat="1" ht="15.75" customHeight="1" x14ac:dyDescent="0.2">
      <c r="A2" s="42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s="2" customFormat="1" ht="15.7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5" s="2" customFormat="1" ht="57.75" customHeight="1" x14ac:dyDescent="0.2">
      <c r="A4" s="43" t="s">
        <v>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5" s="2" customFormat="1" ht="16.5" customHeight="1" x14ac:dyDescent="0.2">
      <c r="A5" s="44" t="s">
        <v>41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5" ht="41.25" customHeight="1" x14ac:dyDescent="0.2">
      <c r="A6" s="45" t="s">
        <v>3</v>
      </c>
      <c r="B6" s="45" t="s">
        <v>2</v>
      </c>
      <c r="C6" s="51" t="s">
        <v>0</v>
      </c>
      <c r="D6" s="51" t="s">
        <v>1</v>
      </c>
      <c r="E6" s="45" t="s">
        <v>13</v>
      </c>
      <c r="F6" s="45"/>
      <c r="G6" s="45" t="s">
        <v>9</v>
      </c>
      <c r="H6" s="45"/>
      <c r="I6" s="45"/>
      <c r="J6" s="45"/>
      <c r="K6" s="45"/>
      <c r="L6" s="45"/>
      <c r="M6" s="45" t="s">
        <v>14</v>
      </c>
      <c r="N6" s="45"/>
    </row>
    <row r="7" spans="1:15" ht="49.5" customHeight="1" x14ac:dyDescent="0.2">
      <c r="A7" s="45"/>
      <c r="B7" s="45"/>
      <c r="C7" s="51"/>
      <c r="D7" s="51"/>
      <c r="E7" s="4" t="s">
        <v>10</v>
      </c>
      <c r="F7" s="3" t="s">
        <v>16</v>
      </c>
      <c r="G7" s="5" t="s">
        <v>4</v>
      </c>
      <c r="H7" s="5" t="s">
        <v>5</v>
      </c>
      <c r="I7" s="5" t="s">
        <v>6</v>
      </c>
      <c r="J7" s="36" t="s">
        <v>17</v>
      </c>
      <c r="K7" s="38" t="s">
        <v>38</v>
      </c>
      <c r="L7" s="38" t="s">
        <v>48</v>
      </c>
      <c r="M7" s="5" t="s">
        <v>8</v>
      </c>
      <c r="N7" s="4" t="s">
        <v>7</v>
      </c>
    </row>
    <row r="8" spans="1:15" ht="15" x14ac:dyDescent="0.2">
      <c r="A8" s="6">
        <v>1</v>
      </c>
      <c r="B8" s="28" t="s">
        <v>39</v>
      </c>
      <c r="C8" s="27" t="s">
        <v>18</v>
      </c>
      <c r="D8" s="29">
        <v>15</v>
      </c>
      <c r="E8" s="40">
        <f>D8*F8</f>
        <v>311127.59999999998</v>
      </c>
      <c r="F8" s="10">
        <f>M8</f>
        <v>20741.84</v>
      </c>
      <c r="G8" s="35">
        <v>21020</v>
      </c>
      <c r="H8" s="10">
        <v>22171</v>
      </c>
      <c r="I8" s="9">
        <v>21828.21</v>
      </c>
      <c r="J8" s="9">
        <v>17490</v>
      </c>
      <c r="K8" s="9">
        <v>21200</v>
      </c>
      <c r="L8" s="9"/>
      <c r="M8" s="7">
        <f>ROUNDDOWN(AVERAGE(G8:L8),2)</f>
        <v>20741.84</v>
      </c>
      <c r="N8" s="7">
        <f>(_xlfn.STDEV.S(G8:L8)/AVERAGE(G8:L8))*100</f>
        <v>9.0467492342120543</v>
      </c>
      <c r="O8" s="18" t="s">
        <v>46</v>
      </c>
    </row>
    <row r="9" spans="1:15" ht="15" x14ac:dyDescent="0.2">
      <c r="A9" s="6">
        <v>2</v>
      </c>
      <c r="B9" s="28" t="s">
        <v>40</v>
      </c>
      <c r="C9" s="27" t="s">
        <v>18</v>
      </c>
      <c r="D9" s="29">
        <v>45</v>
      </c>
      <c r="E9" s="40">
        <f t="shared" ref="E9" si="0">D9*F9</f>
        <v>1157336.55</v>
      </c>
      <c r="F9" s="10">
        <f>M9</f>
        <v>25718.59</v>
      </c>
      <c r="G9" s="35">
        <v>25940</v>
      </c>
      <c r="H9" s="10">
        <v>27337</v>
      </c>
      <c r="I9" s="9">
        <v>26937.39</v>
      </c>
      <c r="J9" s="9"/>
      <c r="K9" s="9"/>
      <c r="L9" s="9">
        <v>22660</v>
      </c>
      <c r="M9" s="7">
        <f>ROUNDDOWN(AVERAGE(G9:L9),2)</f>
        <v>25718.59</v>
      </c>
      <c r="N9" s="7">
        <f>(_xlfn.STDEV.S(G9:L9)/AVERAGE(G9:L9))*100</f>
        <v>8.2508593443222562</v>
      </c>
      <c r="O9" s="18" t="s">
        <v>46</v>
      </c>
    </row>
    <row r="10" spans="1:15" ht="12.75" customHeight="1" x14ac:dyDescent="0.2">
      <c r="A10" s="48" t="s">
        <v>15</v>
      </c>
      <c r="B10" s="49"/>
      <c r="C10" s="49"/>
      <c r="D10" s="50"/>
      <c r="E10" s="8">
        <f>SUM(E8:E9)</f>
        <v>1468464.15</v>
      </c>
      <c r="F10" s="46"/>
      <c r="G10" s="47"/>
      <c r="H10" s="47"/>
      <c r="I10" s="47"/>
      <c r="J10" s="47"/>
      <c r="K10" s="47"/>
      <c r="L10" s="47"/>
      <c r="M10" s="47"/>
      <c r="N10" s="47"/>
      <c r="O10" s="18"/>
    </row>
    <row r="11" spans="1:15" ht="12.75" customHeight="1" x14ac:dyDescent="0.2">
      <c r="A11" s="30"/>
      <c r="B11" s="30"/>
      <c r="C11" s="30"/>
      <c r="D11" s="30"/>
      <c r="E11" s="31"/>
      <c r="F11" s="17"/>
      <c r="G11" s="17"/>
      <c r="H11" s="17"/>
      <c r="I11" s="17"/>
      <c r="J11" s="37"/>
      <c r="K11" s="39"/>
      <c r="L11" s="34"/>
      <c r="M11" s="17"/>
      <c r="N11" s="17"/>
      <c r="O11" s="18"/>
    </row>
    <row r="12" spans="1:15" s="33" customFormat="1" x14ac:dyDescent="0.2">
      <c r="A12" s="11" t="s">
        <v>42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2"/>
    </row>
    <row r="13" spans="1:15" s="33" customFormat="1" x14ac:dyDescent="0.2">
      <c r="A13" s="11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5" s="33" customFormat="1" x14ac:dyDescent="0.2">
      <c r="A14" s="11" t="s">
        <v>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33" customFormat="1" ht="13.5" customHeight="1" x14ac:dyDescent="0.25">
      <c r="A15" s="11" t="s">
        <v>45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5" ht="15" x14ac:dyDescent="0.25">
      <c r="A16" s="11" t="s">
        <v>47</v>
      </c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5" x14ac:dyDescent="0.2">
      <c r="A17" s="11" t="s">
        <v>49</v>
      </c>
      <c r="E17" s="16"/>
    </row>
  </sheetData>
  <mergeCells count="14">
    <mergeCell ref="E6:F6"/>
    <mergeCell ref="F10:N10"/>
    <mergeCell ref="A10:D10"/>
    <mergeCell ref="C6:C7"/>
    <mergeCell ref="B6:B7"/>
    <mergeCell ref="A6:A7"/>
    <mergeCell ref="D6:D7"/>
    <mergeCell ref="M6:N6"/>
    <mergeCell ref="G6:L6"/>
    <mergeCell ref="A1:N1"/>
    <mergeCell ref="A2:N2"/>
    <mergeCell ref="A3:N3"/>
    <mergeCell ref="A4:N4"/>
    <mergeCell ref="A5:N5"/>
  </mergeCells>
  <phoneticPr fontId="3" type="noConversion"/>
  <pageMargins left="0.39370078740157483" right="0" top="0.78740157480314965" bottom="0.78740157480314965" header="0" footer="0"/>
  <pageSetup paperSize="9" scale="6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DD08-B7EE-4043-9D73-672DF6A1D819}">
  <dimension ref="C1:G14"/>
  <sheetViews>
    <sheetView workbookViewId="0">
      <selection activeCell="F23" sqref="F23"/>
    </sheetView>
  </sheetViews>
  <sheetFormatPr defaultRowHeight="15" x14ac:dyDescent="0.25"/>
  <cols>
    <col min="4" max="4" width="82.85546875" customWidth="1"/>
    <col min="7" max="7" width="11.7109375" bestFit="1" customWidth="1"/>
  </cols>
  <sheetData>
    <row r="1" spans="3:7" ht="15.75" thickBot="1" x14ac:dyDescent="0.3"/>
    <row r="2" spans="3:7" ht="15.75" thickBot="1" x14ac:dyDescent="0.3">
      <c r="C2" s="19" t="s">
        <v>19</v>
      </c>
      <c r="D2" s="20" t="s">
        <v>20</v>
      </c>
      <c r="E2" s="20" t="s">
        <v>21</v>
      </c>
      <c r="F2" s="20" t="s">
        <v>22</v>
      </c>
    </row>
    <row r="3" spans="3:7" ht="15.75" thickBot="1" x14ac:dyDescent="0.3">
      <c r="C3" s="21">
        <v>1</v>
      </c>
      <c r="D3" s="22" t="s">
        <v>23</v>
      </c>
      <c r="E3" s="23">
        <v>30000</v>
      </c>
      <c r="F3" s="24" t="s">
        <v>18</v>
      </c>
      <c r="G3" t="s">
        <v>36</v>
      </c>
    </row>
    <row r="4" spans="3:7" ht="15.75" thickBot="1" x14ac:dyDescent="0.3">
      <c r="C4" s="21">
        <v>2</v>
      </c>
      <c r="D4" s="22" t="s">
        <v>24</v>
      </c>
      <c r="E4" s="23">
        <v>100000</v>
      </c>
      <c r="F4" s="24" t="s">
        <v>18</v>
      </c>
      <c r="G4" t="s">
        <v>36</v>
      </c>
    </row>
    <row r="5" spans="3:7" ht="15.75" thickBot="1" x14ac:dyDescent="0.3">
      <c r="C5" s="21">
        <v>3</v>
      </c>
      <c r="D5" s="22" t="s">
        <v>25</v>
      </c>
      <c r="E5" s="23">
        <v>20000</v>
      </c>
      <c r="F5" s="24" t="s">
        <v>18</v>
      </c>
      <c r="G5" t="s">
        <v>36</v>
      </c>
    </row>
    <row r="6" spans="3:7" ht="15.75" thickBot="1" x14ac:dyDescent="0.3">
      <c r="C6" s="21">
        <v>4</v>
      </c>
      <c r="D6" s="22" t="s">
        <v>26</v>
      </c>
      <c r="E6" s="23">
        <v>5000</v>
      </c>
      <c r="F6" s="24" t="s">
        <v>18</v>
      </c>
      <c r="G6" t="s">
        <v>36</v>
      </c>
    </row>
    <row r="7" spans="3:7" ht="15.75" thickBot="1" x14ac:dyDescent="0.3">
      <c r="C7" s="21">
        <v>5</v>
      </c>
      <c r="D7" s="22" t="s">
        <v>27</v>
      </c>
      <c r="E7" s="25">
        <v>500</v>
      </c>
      <c r="F7" s="24" t="s">
        <v>18</v>
      </c>
      <c r="G7" t="s">
        <v>36</v>
      </c>
    </row>
    <row r="8" spans="3:7" ht="15.75" thickBot="1" x14ac:dyDescent="0.3">
      <c r="C8" s="21">
        <v>6</v>
      </c>
      <c r="D8" s="22" t="s">
        <v>28</v>
      </c>
      <c r="E8" s="25">
        <v>500</v>
      </c>
      <c r="F8" s="24" t="s">
        <v>18</v>
      </c>
      <c r="G8" t="s">
        <v>36</v>
      </c>
    </row>
    <row r="9" spans="3:7" ht="15.75" thickBot="1" x14ac:dyDescent="0.3">
      <c r="C9" s="21">
        <v>7</v>
      </c>
      <c r="D9" s="22" t="s">
        <v>29</v>
      </c>
      <c r="E9" s="25">
        <v>500</v>
      </c>
      <c r="F9" s="24" t="s">
        <v>18</v>
      </c>
      <c r="G9" t="s">
        <v>36</v>
      </c>
    </row>
    <row r="10" spans="3:7" ht="15.75" thickBot="1" x14ac:dyDescent="0.3">
      <c r="C10" s="21">
        <v>8</v>
      </c>
      <c r="D10" s="26" t="s">
        <v>30</v>
      </c>
      <c r="E10" s="23">
        <v>10000</v>
      </c>
      <c r="F10" s="24" t="s">
        <v>18</v>
      </c>
      <c r="G10" t="s">
        <v>37</v>
      </c>
    </row>
    <row r="11" spans="3:7" ht="15.75" thickBot="1" x14ac:dyDescent="0.3">
      <c r="C11" s="21">
        <v>9</v>
      </c>
      <c r="D11" s="22" t="s">
        <v>31</v>
      </c>
      <c r="E11" s="25">
        <v>500</v>
      </c>
      <c r="F11" s="24" t="s">
        <v>18</v>
      </c>
      <c r="G11" t="s">
        <v>37</v>
      </c>
    </row>
    <row r="12" spans="3:7" ht="15.75" thickBot="1" x14ac:dyDescent="0.3">
      <c r="C12" s="21">
        <v>10</v>
      </c>
      <c r="D12" s="22" t="s">
        <v>32</v>
      </c>
      <c r="E12" s="25">
        <v>200</v>
      </c>
      <c r="F12" s="24" t="s">
        <v>18</v>
      </c>
      <c r="G12" t="s">
        <v>37</v>
      </c>
    </row>
    <row r="13" spans="3:7" ht="15.75" thickBot="1" x14ac:dyDescent="0.3">
      <c r="C13" s="21">
        <v>11</v>
      </c>
      <c r="D13" s="22" t="s">
        <v>33</v>
      </c>
      <c r="E13" s="25">
        <v>50</v>
      </c>
      <c r="F13" s="24" t="s">
        <v>18</v>
      </c>
      <c r="G13" t="s">
        <v>37</v>
      </c>
    </row>
    <row r="14" spans="3:7" ht="15.75" thickBot="1" x14ac:dyDescent="0.3">
      <c r="C14" s="21" t="s">
        <v>34</v>
      </c>
      <c r="D14" s="22" t="s">
        <v>35</v>
      </c>
      <c r="E14" s="25">
        <v>200</v>
      </c>
      <c r="F14" s="24" t="s">
        <v>18</v>
      </c>
      <c r="G14" t="s">
        <v>37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ОНМЦК</vt:lpstr>
      <vt:lpstr>Лист1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admin</cp:lastModifiedBy>
  <cp:lastPrinted>2025-06-19T05:48:47Z</cp:lastPrinted>
  <dcterms:created xsi:type="dcterms:W3CDTF">2014-06-16T13:17:11Z</dcterms:created>
  <dcterms:modified xsi:type="dcterms:W3CDTF">2025-06-19T05:48:48Z</dcterms:modified>
</cp:coreProperties>
</file>