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FA4942E7-B97B-48E5-A734-63B9479BD29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" l="1"/>
  <c r="L5" i="1" s="1"/>
  <c r="K6" i="1"/>
  <c r="L6" i="1" s="1"/>
  <c r="H6" i="1"/>
  <c r="I6" i="1" s="1"/>
  <c r="J6" i="1" s="1"/>
  <c r="H5" i="1" l="1"/>
  <c r="I5" i="1" s="1"/>
  <c r="L7" i="1" l="1"/>
  <c r="J5" i="1"/>
</calcChain>
</file>

<file path=xl/sharedStrings.xml><?xml version="1.0" encoding="utf-8"?>
<sst xmlns="http://schemas.openxmlformats.org/spreadsheetml/2006/main" count="32" uniqueCount="31">
  <si>
    <t>Обоснование начальной (максимальной) цены договора</t>
  </si>
  <si>
    <t>Ед.изм.</t>
  </si>
  <si>
    <t>Кол-во</t>
  </si>
  <si>
    <t>Начальная (максимальная) цена Договора, рублей</t>
  </si>
  <si>
    <t>Ценовая информация в отношении товара/услуги/работы, цена за ед.изм. (в руб.)</t>
  </si>
  <si>
    <t>Наименование товара/услуги (работы)/(МНН)</t>
  </si>
  <si>
    <t>Приложение 4</t>
  </si>
  <si>
    <t>Сумма, руб.</t>
  </si>
  <si>
    <t xml:space="preserve"> *Коэффициент вариации цены не превышает 33%, следовательно используемые для расчета цены являются однородными – проведение дополнительных исследований ценовой информации не требуется. </t>
  </si>
  <si>
    <t>Расчет начальной (максимальной) цены по позиции производится по формуле:</t>
  </si>
  <si>
    <t>НМЦКi - начальная (максимальная) цена по позиции (рублей);</t>
  </si>
  <si>
    <t>Цi – наименьшая цена единицы товара, работы, услуги из представленных в источниках ценовой информации,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услуг;</t>
  </si>
  <si>
    <t>Vi - количество (объем) закупаемого товара, работы, услуги по позиции.</t>
  </si>
  <si>
    <t>НМЦКi = Цi × Vi, где:</t>
  </si>
  <si>
    <t>Средняя арифметическая цена за единицу товара, руб.</t>
  </si>
  <si>
    <t>Среднее квадратичное отклонение, руб.</t>
  </si>
  <si>
    <t>Коэффициент вариации цен V (%)*</t>
  </si>
  <si>
    <t xml:space="preserve">Наименьшее ценовое предложение                (руб.)  </t>
  </si>
  <si>
    <t xml:space="preserve">Источник №1  </t>
  </si>
  <si>
    <t>Источник №2</t>
  </si>
  <si>
    <t>Источник №3</t>
  </si>
  <si>
    <t>№ п/п</t>
  </si>
  <si>
    <t>шт.</t>
  </si>
  <si>
    <t xml:space="preserve">Для определения начальной (максимальной) цены договора применён метод сопоставимых рыночных цен (анализа рынка) в соответствии с  Приложением № 2 к Типовому положению о закупках товаров, работ, услуг отдельными видами юридических лиц, распоряжением Правительства Свердловской области от 06.04.2015 № 344-РП «Об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исполнителем), для обеспечения нужд Свердловской области», письмом Департамента государственных закупок Свердловской области №23-01-82/1368 от 25.09.2023 «О применении минимального значения цен при формировании начальной (максимальной) цены договора».    </t>
  </si>
  <si>
    <t>исх. 1373 от 31.03.20255 вх. 884 от 02.04.2025</t>
  </si>
  <si>
    <t>исх. 1374 от 31.03.2025 вх. 876 от 02.04.2025</t>
  </si>
  <si>
    <t>исх. 1375 от 31.03.2025 вх. 885 от 02.04.2025</t>
  </si>
  <si>
    <t>Индикатор для контроля качества предстерилизационной очистки медицинского назначения</t>
  </si>
  <si>
    <t xml:space="preserve">Индикатор контроля плазменной стерелизации </t>
  </si>
  <si>
    <t>Решение Заказчика о начальной (максимальной) цене договора -Расчет НМЦД сделан по минимальному  ценовому предложению</t>
  </si>
  <si>
    <r>
      <t xml:space="preserve">С целью получения ценовой информации в отношении товара, работы, услуги для определения начальной (максимальной) цены договора заказчик осуществил следующие процедуры: 1) направлены запросы ценовой информации поставщикам; 2) размещен запрос о предоставлении ценовой информации в Региональной информационной системе </t>
    </r>
    <r>
      <rPr>
        <sz val="10"/>
        <rFont val="Calibri"/>
        <family val="2"/>
        <charset val="204"/>
        <scheme val="minor"/>
      </rPr>
      <t xml:space="preserve">ЗКП-2025-007603 от 15.07.2025г. </t>
    </r>
    <r>
      <rPr>
        <sz val="10"/>
        <color theme="1"/>
        <rFont val="Calibri"/>
        <family val="2"/>
        <scheme val="minor"/>
      </rPr>
      <t xml:space="preserve">На дату окончания подачи предложений не было подано ни одного коммерческого предложения.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</si>
</sst>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\ _₽_-;\-* #,##0\ _₽_-;_-* &quot;-&quot;\ _₽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2"/>
      <charset val="204"/>
    </font>
    <font>
      <u/>
      <sz val="10"/>
      <color theme="1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color theme="1"/>
      <name val="Arial"/>
      <family val="2"/>
    </font>
    <font>
      <u/>
      <sz val="12"/>
      <color theme="10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4" fillId="0" borderId="0"/>
    <xf numFmtId="165" fontId="10" fillId="0" borderId="0" applyFont="0" applyFill="0" applyBorder="0" applyAlignment="0" applyProtection="0"/>
    <xf numFmtId="0" fontId="11" fillId="0" borderId="0"/>
    <xf numFmtId="0" fontId="14" fillId="0" borderId="0"/>
    <xf numFmtId="0" fontId="16" fillId="0" borderId="0"/>
    <xf numFmtId="166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4" borderId="0" applyFill="0">
      <alignment horizontal="center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0" fillId="0" borderId="0" applyFont="0" applyFill="0" applyBorder="0" applyAlignment="0" applyProtection="0"/>
    <xf numFmtId="0" fontId="20" fillId="0" borderId="0"/>
    <xf numFmtId="0" fontId="19" fillId="0" borderId="0"/>
    <xf numFmtId="0" fontId="15" fillId="0" borderId="0"/>
    <xf numFmtId="4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42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164" fontId="6" fillId="2" borderId="4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4" fontId="2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12" fillId="3" borderId="10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0" fillId="0" borderId="0" xfId="0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2">
    <cellStyle name="Comma" xfId="40" xr:uid="{5DA7273D-31F1-4600-9727-5E2FB50CEE5F}"/>
    <cellStyle name="Comma [0]" xfId="34" xr:uid="{624C7E29-F6E0-48AD-8F36-4EB42849BCB0}"/>
    <cellStyle name="Currency" xfId="38" xr:uid="{6513AFC6-F383-42D3-91FC-932B73367AFE}"/>
    <cellStyle name="Currency [0]" xfId="43" xr:uid="{89C3CB1C-49EC-438C-AD80-E46A982D85EF}"/>
    <cellStyle name="Normal" xfId="35" xr:uid="{11AE67FE-02DE-451C-A92A-73AF27D3D9A3}"/>
    <cellStyle name="Percent" xfId="45" xr:uid="{198057D4-36DC-4587-88FA-FB7D2AC01FBF}"/>
    <cellStyle name="Гиперссылка 2" xfId="7" xr:uid="{F6B972B5-6465-4947-8529-36160B5470AD}"/>
    <cellStyle name="Гиперссылка 3" xfId="41" xr:uid="{C7FBF811-DEF0-4121-BD12-091C5B49DDB0}"/>
    <cellStyle name="Денежный 2" xfId="2" xr:uid="{00000000-0005-0000-0000-000000000000}"/>
    <cellStyle name="Обычный" xfId="0" builtinId="0"/>
    <cellStyle name="Обычный 10" xfId="37" xr:uid="{2D327098-1CB2-43E6-9A9C-127CEA39AD9E}"/>
    <cellStyle name="Обычный 2" xfId="1" xr:uid="{00000000-0005-0000-0000-000002000000}"/>
    <cellStyle name="Обычный 2 2" xfId="5" xr:uid="{8F8053BC-27F5-4FCF-A3AB-14C8B6C63B2B}"/>
    <cellStyle name="Обычный 2 2 2" xfId="33" xr:uid="{E1BFFE6D-C9B7-40D4-BDE3-FBC4A0A0A121}"/>
    <cellStyle name="Обычный 2 2 3" xfId="32" xr:uid="{A45BE1F6-F050-4127-8506-7EC5F69FFD16}"/>
    <cellStyle name="Обычный 2 3" xfId="42" xr:uid="{E5F2F267-BF67-4D07-90E4-42B1C29CAC2F}"/>
    <cellStyle name="Обычный 2 4" xfId="39" xr:uid="{DCDFA925-ECC6-497E-A159-3C3F6B10579F}"/>
    <cellStyle name="Обычный 2 5" xfId="50" xr:uid="{966F451F-3C5A-4C37-A9DA-FC5252A5CAA1}"/>
    <cellStyle name="Обычный 3" xfId="3" xr:uid="{00000000-0005-0000-0000-000003000000}"/>
    <cellStyle name="Обычный 3 2" xfId="11" xr:uid="{4BCA446C-3804-4811-81AF-6511C87116A1}"/>
    <cellStyle name="Обычный 3 2 2" xfId="23" xr:uid="{51CE14D8-D508-4EC3-925F-9E0013BBBA7C}"/>
    <cellStyle name="Обычный 3 3" xfId="10" xr:uid="{0A85319A-31BF-4CE5-8CB4-65AECBAF52DC}"/>
    <cellStyle name="Обычный 3 3 2" xfId="46" xr:uid="{B729AB4F-F804-49FF-9FE4-77C471D2D6A8}"/>
    <cellStyle name="Обычный 3 4" xfId="22" xr:uid="{5D5FEA87-1736-4760-9729-802186B9B7DF}"/>
    <cellStyle name="Обычный 4" xfId="8" xr:uid="{5DA3E691-FE91-4339-AA94-036D0EA50782}"/>
    <cellStyle name="Обычный 4 2" xfId="44" xr:uid="{2B2024C6-2D0E-4D61-A156-D054119D1D2A}"/>
    <cellStyle name="Обычный 5" xfId="9" xr:uid="{FE8E8D3A-A8A2-405B-BB7F-CC221A099985}"/>
    <cellStyle name="Обычный 5 2" xfId="13" xr:uid="{2005EC16-083E-49AD-936D-87077B79E0DB}"/>
    <cellStyle name="Обычный 5 2 2" xfId="14" xr:uid="{F77053A4-5F21-4E64-9BFD-00C3EA85CA39}"/>
    <cellStyle name="Обычный 5 2 2 2" xfId="26" xr:uid="{ED74B448-A52D-4309-9D2B-A2A41A38620F}"/>
    <cellStyle name="Обычный 5 2 3" xfId="15" xr:uid="{6B3A4E96-A852-4F79-A7A2-FAE0F038A4DF}"/>
    <cellStyle name="Обычный 5 2 3 2" xfId="17" xr:uid="{46154BFF-C0FF-43EF-959F-24EDD45D6993}"/>
    <cellStyle name="Обычный 5 2 3 2 2" xfId="18" xr:uid="{4A2AADC0-34E8-4206-9509-CD1B6E5851E9}"/>
    <cellStyle name="Обычный 5 2 3 2 2 2" xfId="31" xr:uid="{F3754E0A-6DF5-4BC3-925F-29686B8B48E3}"/>
    <cellStyle name="Обычный 5 2 3 2 2 2 2" xfId="51" xr:uid="{2A619BB5-0B0C-4B59-9CE2-A752F4E95B7C}"/>
    <cellStyle name="Обычный 5 2 3 2 2 3" xfId="21" xr:uid="{55CD3501-9866-42C5-9242-954C54AD32BF}"/>
    <cellStyle name="Обычный 5 2 3 2 3" xfId="28" xr:uid="{9A16602D-48BF-49BB-8494-BDEA0AD94CA2}"/>
    <cellStyle name="Обычный 5 2 3 3" xfId="27" xr:uid="{8549065D-49A7-46C0-A5AF-8C68375B2F42}"/>
    <cellStyle name="Обычный 5 2 4" xfId="16" xr:uid="{42EB4BD7-B338-4593-9FFC-3B540272DDDA}"/>
    <cellStyle name="Обычный 5 2 4 2" xfId="29" xr:uid="{E3D1EC2A-5270-4CFB-8315-A6C92CD3E0CF}"/>
    <cellStyle name="Обычный 5 2 5" xfId="25" xr:uid="{6BE5AD57-E638-4FD6-AD2D-D2C47CD88F07}"/>
    <cellStyle name="Обычный 5 2 5 2" xfId="19" xr:uid="{D9170A99-6233-4DB0-8F4D-56283C3C5AEE}"/>
    <cellStyle name="Обычный 5 3" xfId="24" xr:uid="{3236BFB2-760A-4974-9FEB-10A3A4BDFB8F}"/>
    <cellStyle name="Обычный 6" xfId="12" xr:uid="{89560A18-EC2E-40F9-9846-36C835CAC764}"/>
    <cellStyle name="Обычный 6 2" xfId="30" xr:uid="{F09ACF26-9053-4BE6-B749-B44D7F1C53D5}"/>
    <cellStyle name="Обычный 6 3" xfId="47" xr:uid="{FAF27C5B-E2C3-45F7-AF92-9668F3511BC9}"/>
    <cellStyle name="Обычный 7" xfId="4" xr:uid="{F8C989AE-7FD8-4703-B3E3-E1CF8DFDF7C2}"/>
    <cellStyle name="Обычный 7 2" xfId="48" xr:uid="{5EF084AF-2E38-421B-B877-52D584E068B1}"/>
    <cellStyle name="Обычный 8" xfId="49" xr:uid="{CAB49CB1-33B3-4219-B4E9-33D135E76A46}"/>
    <cellStyle name="Обычный 9" xfId="36" xr:uid="{6B37A8DA-41D6-459F-A2FA-BBC88A768483}"/>
    <cellStyle name="Стиль 1" xfId="20" xr:uid="{E7F79909-14D7-4984-B928-DFA1A80AD7F5}"/>
    <cellStyle name="Финансовый 2" xfId="6" xr:uid="{E3546A59-A49D-45CF-A527-A0D555FF88F7}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52916</xdr:colOff>
      <xdr:row>3</xdr:row>
      <xdr:rowOff>264584</xdr:rowOff>
    </xdr:from>
    <xdr:to>
      <xdr:col>8</xdr:col>
      <xdr:colOff>802789</xdr:colOff>
      <xdr:row>3</xdr:row>
      <xdr:rowOff>497417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CC383E5-7E00-488B-9502-85FF2C7B1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1916" y="1312334"/>
          <a:ext cx="749873" cy="232833"/>
        </a:xfrm>
        <a:prstGeom prst="rect">
          <a:avLst/>
        </a:prstGeom>
      </xdr:spPr>
    </xdr:pic>
    <xdr:clientData/>
  </xdr:twoCellAnchor>
  <xdr:twoCellAnchor editAs="oneCell">
    <xdr:from>
      <xdr:col>9</xdr:col>
      <xdr:colOff>148167</xdr:colOff>
      <xdr:row>3</xdr:row>
      <xdr:rowOff>243417</xdr:rowOff>
    </xdr:from>
    <xdr:to>
      <xdr:col>9</xdr:col>
      <xdr:colOff>770013</xdr:colOff>
      <xdr:row>3</xdr:row>
      <xdr:rowOff>584823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0FFDE62-7378-4C63-8014-EF03E561F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0250" y="1291167"/>
          <a:ext cx="621846" cy="341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zoomScale="90" zoomScaleNormal="90" workbookViewId="0">
      <selection activeCell="Q22" sqref="Q22"/>
    </sheetView>
  </sheetViews>
  <sheetFormatPr defaultRowHeight="12.75"/>
  <cols>
    <col min="1" max="1" width="5.42578125" style="1" customWidth="1"/>
    <col min="2" max="2" width="45" style="1" customWidth="1"/>
    <col min="3" max="3" width="7.28515625" style="1" customWidth="1"/>
    <col min="4" max="4" width="7.42578125" style="1" customWidth="1"/>
    <col min="5" max="7" width="13.7109375" style="2" customWidth="1"/>
    <col min="8" max="8" width="12.28515625" style="2" customWidth="1"/>
    <col min="9" max="9" width="14.42578125" style="1" customWidth="1"/>
    <col min="10" max="11" width="12.7109375" style="1" customWidth="1"/>
    <col min="12" max="12" width="17.28515625" style="1" customWidth="1"/>
    <col min="13" max="13" width="9.140625" style="1"/>
    <col min="14" max="14" width="14" style="1" customWidth="1"/>
    <col min="15" max="15" width="15.42578125" style="1" customWidth="1"/>
    <col min="16" max="16384" width="9.140625" style="1"/>
  </cols>
  <sheetData>
    <row r="1" spans="1:12" ht="29.2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9" t="s">
        <v>6</v>
      </c>
      <c r="K1" s="19"/>
      <c r="L1" s="20"/>
    </row>
    <row r="2" spans="1:12" ht="31.5" customHeight="1">
      <c r="A2" s="21" t="s">
        <v>21</v>
      </c>
      <c r="B2" s="21" t="s">
        <v>5</v>
      </c>
      <c r="C2" s="21" t="s">
        <v>1</v>
      </c>
      <c r="D2" s="21" t="s">
        <v>2</v>
      </c>
      <c r="E2" s="14" t="s">
        <v>4</v>
      </c>
      <c r="F2" s="14"/>
      <c r="G2" s="14"/>
      <c r="H2" s="26" t="s">
        <v>14</v>
      </c>
      <c r="I2" s="21" t="s">
        <v>15</v>
      </c>
      <c r="J2" s="21" t="s">
        <v>16</v>
      </c>
      <c r="K2" s="21" t="s">
        <v>17</v>
      </c>
      <c r="L2" s="21" t="s">
        <v>7</v>
      </c>
    </row>
    <row r="3" spans="1:12" ht="21.75" customHeight="1">
      <c r="A3" s="22"/>
      <c r="B3" s="22"/>
      <c r="C3" s="22"/>
      <c r="D3" s="22"/>
      <c r="E3" s="8" t="s">
        <v>18</v>
      </c>
      <c r="F3" s="8" t="s">
        <v>19</v>
      </c>
      <c r="G3" s="8" t="s">
        <v>20</v>
      </c>
      <c r="H3" s="27"/>
      <c r="I3" s="22"/>
      <c r="J3" s="22"/>
      <c r="K3" s="22"/>
      <c r="L3" s="22"/>
    </row>
    <row r="4" spans="1:12" ht="50.25" customHeight="1">
      <c r="A4" s="23"/>
      <c r="B4" s="22"/>
      <c r="C4" s="23"/>
      <c r="D4" s="23"/>
      <c r="E4" s="12" t="s">
        <v>24</v>
      </c>
      <c r="F4" s="12" t="s">
        <v>25</v>
      </c>
      <c r="G4" s="12" t="s">
        <v>26</v>
      </c>
      <c r="H4" s="27"/>
      <c r="I4" s="22"/>
      <c r="J4" s="22"/>
      <c r="K4" s="22"/>
      <c r="L4" s="22"/>
    </row>
    <row r="5" spans="1:12" ht="42" customHeight="1">
      <c r="A5" s="10">
        <v>1</v>
      </c>
      <c r="B5" s="28" t="s">
        <v>27</v>
      </c>
      <c r="C5" s="5" t="s">
        <v>22</v>
      </c>
      <c r="D5" s="10">
        <v>240</v>
      </c>
      <c r="E5" s="9">
        <v>230</v>
      </c>
      <c r="F5" s="9">
        <v>232</v>
      </c>
      <c r="G5" s="9">
        <v>225</v>
      </c>
      <c r="H5" s="11">
        <f>ROUND((AVERAGE(E5:G5)),2)</f>
        <v>229</v>
      </c>
      <c r="I5" s="5">
        <f>SQRT(((SUM((POWER(G5-H5,2)),(POWER(F5-H5,2)),(POWER(E5-H5,2)))/(COLUMNS(E5:G5)-1))))</f>
        <v>3.6055512754639891</v>
      </c>
      <c r="J5" s="13">
        <f>I5/H5*100</f>
        <v>1.5744765395039253</v>
      </c>
      <c r="K5" s="7">
        <f>ROUND((MIN(E5:G5)),2)</f>
        <v>225</v>
      </c>
      <c r="L5" s="5">
        <f>ROUND((K5*D5),2)</f>
        <v>54000</v>
      </c>
    </row>
    <row r="6" spans="1:12" ht="42" customHeight="1">
      <c r="A6" s="10">
        <v>2</v>
      </c>
      <c r="B6" s="28" t="s">
        <v>28</v>
      </c>
      <c r="C6" s="5" t="s">
        <v>22</v>
      </c>
      <c r="D6" s="10">
        <v>104000</v>
      </c>
      <c r="E6" s="9">
        <v>7.24</v>
      </c>
      <c r="F6" s="9">
        <v>7.31</v>
      </c>
      <c r="G6" s="9">
        <v>7.1</v>
      </c>
      <c r="H6" s="11">
        <f t="shared" ref="H6" si="0">ROUND((AVERAGE(E6:G6)),2)</f>
        <v>7.22</v>
      </c>
      <c r="I6" s="5">
        <f t="shared" ref="I6" si="1">SQRT(((SUM((POWER(G6-H6,2)),(POWER(F6-H6,2)),(POWER(E6-H6,2)))/(COLUMNS(E6:G6)-1))))</f>
        <v>0.10700467279516353</v>
      </c>
      <c r="J6" s="13">
        <f t="shared" ref="J6" si="2">I6/H6*100</f>
        <v>1.4820591799884146</v>
      </c>
      <c r="K6" s="7">
        <f t="shared" ref="K6" si="3">ROUND((MIN(E6:G6)),2)</f>
        <v>7.1</v>
      </c>
      <c r="L6" s="5">
        <f t="shared" ref="L6" si="4">ROUND((K6*D6),2)</f>
        <v>738400</v>
      </c>
    </row>
    <row r="7" spans="1:12" ht="21.75" customHeight="1">
      <c r="A7" s="24" t="s">
        <v>3</v>
      </c>
      <c r="B7" s="25"/>
      <c r="C7" s="25"/>
      <c r="D7" s="25"/>
      <c r="E7" s="25"/>
      <c r="F7" s="25"/>
      <c r="G7" s="25"/>
      <c r="H7" s="25"/>
      <c r="I7" s="25"/>
      <c r="J7" s="25"/>
      <c r="K7" s="6"/>
      <c r="L7" s="4">
        <f>SUM(L5:L6)</f>
        <v>792400</v>
      </c>
    </row>
    <row r="8" spans="1:12" ht="38.25" customHeight="1">
      <c r="A8" s="3"/>
      <c r="B8" s="16" t="s">
        <v>30</v>
      </c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28.5" customHeight="1">
      <c r="A9" s="3"/>
      <c r="B9" s="15" t="s">
        <v>8</v>
      </c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62.25" customHeight="1">
      <c r="B10" s="15" t="s">
        <v>23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18" customHeight="1">
      <c r="B11" s="1" t="s">
        <v>9</v>
      </c>
    </row>
    <row r="12" spans="1:12">
      <c r="B12" s="1" t="s">
        <v>13</v>
      </c>
    </row>
    <row r="13" spans="1:12">
      <c r="B13" s="1" t="s">
        <v>10</v>
      </c>
    </row>
    <row r="14" spans="1:12" ht="27" customHeight="1">
      <c r="B14" s="15" t="s">
        <v>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B15" s="1" t="s">
        <v>12</v>
      </c>
    </row>
    <row r="16" spans="1:12">
      <c r="B16" s="1" t="s">
        <v>29</v>
      </c>
    </row>
  </sheetData>
  <mergeCells count="17">
    <mergeCell ref="A1:I1"/>
    <mergeCell ref="J1:L1"/>
    <mergeCell ref="D2:D4"/>
    <mergeCell ref="C2:C4"/>
    <mergeCell ref="A7:J7"/>
    <mergeCell ref="I2:I4"/>
    <mergeCell ref="J2:J4"/>
    <mergeCell ref="L2:L4"/>
    <mergeCell ref="A2:A4"/>
    <mergeCell ref="B2:B4"/>
    <mergeCell ref="H2:H4"/>
    <mergeCell ref="K2:K4"/>
    <mergeCell ref="E2:G2"/>
    <mergeCell ref="B10:L10"/>
    <mergeCell ref="B14:L14"/>
    <mergeCell ref="B8:L8"/>
    <mergeCell ref="B9:L9"/>
  </mergeCells>
  <phoneticPr fontId="22" type="noConversion"/>
  <conditionalFormatting sqref="J5:J6">
    <cfRule type="cellIs" dxfId="0" priority="2" stopIfTrue="1" operator="greaterThan">
      <formula>33</formula>
    </cfRule>
  </conditionalFormatting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2025-07-15T09:45:06Z</dcterms:modified>
</cp:coreProperties>
</file>