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0C4850C-A450-4857-BD47-5712CC385B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6" i="1" l="1"/>
  <c r="O6" i="1"/>
  <c r="L6" i="1" l="1"/>
  <c r="P6" i="1" s="1"/>
  <c r="K6" i="1"/>
  <c r="Q6" i="1" l="1"/>
  <c r="Q7" i="1" l="1"/>
  <c r="K8" i="1" s="1"/>
</calcChain>
</file>

<file path=xl/sharedStrings.xml><?xml version="1.0" encoding="utf-8"?>
<sst xmlns="http://schemas.openxmlformats.org/spreadsheetml/2006/main" count="48" uniqueCount="38">
  <si>
    <t xml:space="preserve">МНН </t>
  </si>
  <si>
    <t>Основные характеристики объекта закупки</t>
  </si>
  <si>
    <t>Ед. изм.</t>
  </si>
  <si>
    <r>
      <t xml:space="preserve">Цены поставщиков (исполнителей, подрядчиков) </t>
    </r>
    <r>
      <rPr>
        <b/>
        <sz val="10"/>
        <rFont val="Liberation Serif"/>
        <family val="1"/>
        <charset val="204"/>
      </rPr>
      <t>за единицу товара (работы, услуги)</t>
    </r>
    <r>
      <rPr>
        <sz val="10"/>
        <rFont val="Liberation Serif"/>
        <family val="1"/>
        <charset val="204"/>
      </rPr>
      <t>, рублей</t>
    </r>
  </si>
  <si>
    <t>Однородность совокупности значений цен, используемых в расчете НМЦД</t>
  </si>
  <si>
    <t xml:space="preserve">Коэффициент вариации цен V (%) </t>
  </si>
  <si>
    <t>Средняя арифметическая цена за единицу товара, руб.  &lt;ц&gt;</t>
  </si>
  <si>
    <t>Расчет НМЦД по формуле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</si>
  <si>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http://grls.rosminzdrav.ru/PriceLims.aspx Предельная цена без НДС и без оптовой надбаки, руб.</t>
  </si>
  <si>
    <t>http://grls.rosminzdrav.ru/PriceLims.aspx Предельная цена с учетом НДС и оптовой надбавки, руб.</t>
  </si>
  <si>
    <t xml:space="preserve">Цена за ед.изм.  (руб.)*  </t>
  </si>
  <si>
    <t>Итого (руб.)</t>
  </si>
  <si>
    <t>ИТОГО</t>
  </si>
  <si>
    <t xml:space="preserve">Дата подготовки обоснования НМЦД: </t>
  </si>
  <si>
    <t>№</t>
  </si>
  <si>
    <t>Цена за ед. изм.</t>
  </si>
  <si>
    <t>Источник информации</t>
  </si>
  <si>
    <t>шт.</t>
  </si>
  <si>
    <t>Кол-во</t>
  </si>
  <si>
    <t>Реестровые номера контрактов</t>
  </si>
  <si>
    <t xml:space="preserve">НМЦД, определяемая смешанным методом </t>
  </si>
  <si>
    <t xml:space="preserve">  «Обоснование начальной (максимальной) цены договора, начальных цен единиц товара, работы, услуги» </t>
  </si>
  <si>
    <t>Источник информации №  4 
Реестр</t>
  </si>
  <si>
    <t xml:space="preserve">Решение о начальной (максимальной) цене договора - Расчет НМЦД сделан по наименьшему ценовому предложению 
</t>
  </si>
  <si>
    <t>Источник информации №  5 
Реестр</t>
  </si>
  <si>
    <t>упак</t>
  </si>
  <si>
    <t>Исполнитель: В.В. Суханов</t>
  </si>
  <si>
    <t>Иммуноглобулин человека антирезус Rho[D]</t>
  </si>
  <si>
    <t>Источник информации № 2 Реестр</t>
  </si>
  <si>
    <t>Источник информации №  3 Реестр</t>
  </si>
  <si>
    <t>раствор для внутривенного и внутримышечного введения 1500 МЕ (300 мкг)/2мл №1</t>
  </si>
  <si>
    <t>Источник информации № 1 КП</t>
  </si>
  <si>
    <t>раствор для внутривенного и внутримышечного введения 1500 МЕ (300 мкг)/2мл, 2 мл №1</t>
  </si>
  <si>
    <t>https://zakupki.gov.ru/epz/contract/contractCard/common-info.html?reestrNumber=2312813818125001282</t>
  </si>
  <si>
    <t>https://zakupki.gov.ru/epz/contract/contractCard/common-info.html?reestrNumber=2540524144426000057</t>
  </si>
  <si>
    <t>https://zakupki.gov.ru/epz/contract/contractCard/common-info.html?reestrNumber=2401800008726000009</t>
  </si>
  <si>
    <t>https://zakupki.gov.ru/epz/contract/contractCard/common-info.html?reestrNumber=2532104665526000081</t>
  </si>
  <si>
    <t>2312813818125001282 / 2540524144426000057 / 2401800008726000009 / 2532104665526000081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</si>
</sst>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b/>
      <sz val="10"/>
      <name val="Liberation Serif"/>
      <family val="1"/>
      <charset val="204"/>
    </font>
    <font>
      <sz val="10"/>
      <color indexed="8"/>
      <name val="Liberation Serif"/>
      <family val="1"/>
      <charset val="204"/>
    </font>
    <font>
      <sz val="10"/>
      <color theme="1"/>
      <name val="Liberation Serif"/>
      <family val="1"/>
      <charset val="204"/>
    </font>
    <font>
      <i/>
      <sz val="10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sz val="10"/>
      <color rgb="FFFF0000"/>
      <name val="Liberation Serif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2"/>
      <charset val="204"/>
    </font>
    <font>
      <b/>
      <sz val="10"/>
      <color theme="1"/>
      <name val="Liberation Serif"/>
      <family val="1"/>
      <charset val="204"/>
    </font>
    <font>
      <u/>
      <sz val="10"/>
      <color theme="10"/>
      <name val="Arial"/>
      <family val="2"/>
      <charset val="204"/>
    </font>
    <font>
      <sz val="9"/>
      <name val="Liberation Serif"/>
      <family val="1"/>
      <charset val="204"/>
    </font>
    <font>
      <u/>
      <sz val="8"/>
      <color theme="10"/>
      <name val="Arial"/>
      <family val="2"/>
      <charset val="204"/>
    </font>
    <font>
      <sz val="10"/>
      <color rgb="FF7030A0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4" fillId="0" borderId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 wrapText="1"/>
    </xf>
    <xf numFmtId="164" fontId="2" fillId="0" borderId="1" xfId="1" applyFont="1" applyBorder="1"/>
    <xf numFmtId="4" fontId="7" fillId="0" borderId="0" xfId="0" applyNumberFormat="1" applyFont="1" applyBorder="1" applyAlignment="1">
      <alignment wrapText="1"/>
    </xf>
    <xf numFmtId="0" fontId="6" fillId="0" borderId="0" xfId="0" applyFont="1" applyFill="1"/>
    <xf numFmtId="4" fontId="6" fillId="0" borderId="0" xfId="0" applyNumberFormat="1" applyFont="1" applyFill="1"/>
    <xf numFmtId="4" fontId="6" fillId="0" borderId="0" xfId="0" applyNumberFormat="1" applyFont="1"/>
    <xf numFmtId="0" fontId="6" fillId="0" borderId="0" xfId="0" applyFont="1"/>
    <xf numFmtId="14" fontId="2" fillId="0" borderId="0" xfId="0" applyNumberFormat="1" applyFont="1" applyFill="1"/>
    <xf numFmtId="14" fontId="12" fillId="0" borderId="0" xfId="0" applyNumberFormat="1" applyFont="1"/>
    <xf numFmtId="0" fontId="2" fillId="0" borderId="1" xfId="0" applyFont="1" applyBorder="1" applyAlignment="1">
      <alignment horizontal="center" vertical="center"/>
    </xf>
    <xf numFmtId="4" fontId="6" fillId="0" borderId="0" xfId="0" applyNumberFormat="1" applyFont="1" applyBorder="1" applyAlignment="1">
      <alignment vertical="center" wrapText="1"/>
    </xf>
    <xf numFmtId="4" fontId="13" fillId="0" borderId="0" xfId="0" applyNumberFormat="1" applyFont="1" applyFill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19" fillId="0" borderId="0" xfId="0" applyNumberFormat="1" applyFont="1"/>
    <xf numFmtId="0" fontId="19" fillId="0" borderId="0" xfId="0" applyFont="1"/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right" vertical="top" wrapText="1"/>
    </xf>
    <xf numFmtId="0" fontId="16" fillId="0" borderId="1" xfId="3" applyBorder="1" applyAlignment="1">
      <alignment horizontal="center" vertical="center" wrapText="1"/>
    </xf>
    <xf numFmtId="0" fontId="18" fillId="0" borderId="1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4" fontId="15" fillId="0" borderId="0" xfId="0" applyNumberFormat="1" applyFont="1" applyFill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16" fillId="0" borderId="2" xfId="3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vertical="center"/>
    </xf>
  </cellXfs>
  <cellStyles count="4">
    <cellStyle name="Гиперссылка" xfId="3" builtinId="8"/>
    <cellStyle name="Обычный" xfId="0" builtinId="0"/>
    <cellStyle name="Обычный 2" xfId="2" xr:uid="{00000000-0005-0000-0000-000002000000}"/>
    <cellStyle name="Финансовый" xfId="1" builtinId="3"/>
  </cellStyles>
  <dxfs count="4"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88900</xdr:colOff>
      <xdr:row>3</xdr:row>
      <xdr:rowOff>591608</xdr:rowOff>
    </xdr:from>
    <xdr:to>
      <xdr:col>10</xdr:col>
      <xdr:colOff>803275</xdr:colOff>
      <xdr:row>3</xdr:row>
      <xdr:rowOff>915458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70233" y="1724025"/>
          <a:ext cx="7143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247650</xdr:colOff>
      <xdr:row>2</xdr:row>
      <xdr:rowOff>495300</xdr:rowOff>
    </xdr:from>
    <xdr:to>
      <xdr:col>13</xdr:col>
      <xdr:colOff>2116</xdr:colOff>
      <xdr:row>2</xdr:row>
      <xdr:rowOff>495300</xdr:rowOff>
    </xdr:to>
    <xdr:pic>
      <xdr:nvPicPr>
        <xdr:cNvPr id="17" name="Picture 5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667750" y="1171575"/>
          <a:ext cx="10689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438150</xdr:colOff>
      <xdr:row>2</xdr:row>
      <xdr:rowOff>495300</xdr:rowOff>
    </xdr:from>
    <xdr:to>
      <xdr:col>12</xdr:col>
      <xdr:colOff>590550</xdr:colOff>
      <xdr:row>2</xdr:row>
      <xdr:rowOff>495300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858250" y="117157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12</xdr:col>
      <xdr:colOff>104775</xdr:colOff>
      <xdr:row>3</xdr:row>
      <xdr:rowOff>1828800</xdr:rowOff>
    </xdr:from>
    <xdr:ext cx="1266825" cy="45720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8524875" y="3000375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twoCellAnchor>
    <xdr:from>
      <xdr:col>11</xdr:col>
      <xdr:colOff>751416</xdr:colOff>
      <xdr:row>3</xdr:row>
      <xdr:rowOff>2375791</xdr:rowOff>
    </xdr:from>
    <xdr:to>
      <xdr:col>12</xdr:col>
      <xdr:colOff>1066799</xdr:colOff>
      <xdr:row>3</xdr:row>
      <xdr:rowOff>2713567</xdr:rowOff>
    </xdr:to>
    <xdr:pic>
      <xdr:nvPicPr>
        <xdr:cNvPr id="20" name="Picture 5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932333" y="3508208"/>
          <a:ext cx="1077383" cy="337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12</xdr:col>
      <xdr:colOff>247650</xdr:colOff>
      <xdr:row>3</xdr:row>
      <xdr:rowOff>2009775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8667750" y="318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12</xdr:col>
      <xdr:colOff>35982</xdr:colOff>
      <xdr:row>3</xdr:row>
      <xdr:rowOff>2174875</xdr:rowOff>
    </xdr:from>
    <xdr:to>
      <xdr:col>12</xdr:col>
      <xdr:colOff>188382</xdr:colOff>
      <xdr:row>3</xdr:row>
      <xdr:rowOff>2413000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978899" y="3307292"/>
          <a:ext cx="1524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contract/contractCard/common-info.html?reestrNumber=2401800008726000009" TargetMode="External"/><Relationship Id="rId2" Type="http://schemas.openxmlformats.org/officeDocument/2006/relationships/hyperlink" Target="https://zakupki.gov.ru/epz/contract/contractCard/common-info.html?reestrNumber=2540524144426000057" TargetMode="External"/><Relationship Id="rId1" Type="http://schemas.openxmlformats.org/officeDocument/2006/relationships/hyperlink" Target="https://zakupki.gov.ru/epz/contract/contractCard/common-info.html?reestrNumber=2312813818125001282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zakupki.gov.ru/epz/contract/contractCard/common-info.html?reestrNumber=2532104665526000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5"/>
  <sheetViews>
    <sheetView tabSelected="1" zoomScale="80" zoomScaleNormal="80" workbookViewId="0">
      <selection activeCell="V8" sqref="V8"/>
    </sheetView>
  </sheetViews>
  <sheetFormatPr defaultRowHeight="15"/>
  <cols>
    <col min="1" max="1" width="4.42578125" customWidth="1"/>
    <col min="2" max="2" width="13.42578125" customWidth="1"/>
    <col min="3" max="3" width="31.42578125" customWidth="1"/>
    <col min="4" max="4" width="8" customWidth="1"/>
    <col min="5" max="5" width="10.7109375" customWidth="1"/>
    <col min="6" max="10" width="11.42578125" customWidth="1"/>
    <col min="11" max="11" width="13.42578125" customWidth="1"/>
    <col min="12" max="12" width="11.42578125" customWidth="1"/>
    <col min="13" max="13" width="16.140625" customWidth="1"/>
    <col min="14" max="15" width="11.42578125" customWidth="1"/>
    <col min="16" max="16" width="11.28515625" customWidth="1"/>
    <col min="17" max="17" width="18.85546875" customWidth="1"/>
    <col min="18" max="18" width="13.85546875" customWidth="1"/>
    <col min="19" max="19" width="13" customWidth="1"/>
    <col min="20" max="20" width="11.5703125" bestFit="1" customWidth="1"/>
  </cols>
  <sheetData>
    <row r="1" spans="1:21" ht="18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46"/>
      <c r="L1" s="46"/>
      <c r="M1" s="46"/>
      <c r="N1" s="46"/>
      <c r="O1" s="46"/>
      <c r="P1" s="46"/>
      <c r="Q1" s="46"/>
      <c r="R1" s="1"/>
      <c r="S1" s="1"/>
      <c r="T1" s="1"/>
      <c r="U1" s="1"/>
    </row>
    <row r="2" spans="1:21" ht="15.75">
      <c r="A2" s="1"/>
      <c r="B2" s="2"/>
      <c r="C2" s="51" t="s">
        <v>21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1"/>
      <c r="S2" s="1"/>
      <c r="T2" s="1"/>
      <c r="U2" s="1"/>
    </row>
    <row r="3" spans="1:21" ht="39" customHeight="1">
      <c r="A3" s="65"/>
      <c r="B3" s="66" t="s">
        <v>0</v>
      </c>
      <c r="C3" s="66" t="s">
        <v>1</v>
      </c>
      <c r="D3" s="66" t="s">
        <v>2</v>
      </c>
      <c r="E3" s="66" t="s">
        <v>18</v>
      </c>
      <c r="F3" s="68" t="s">
        <v>3</v>
      </c>
      <c r="G3" s="68"/>
      <c r="H3" s="68"/>
      <c r="I3" s="68"/>
      <c r="J3" s="68"/>
      <c r="K3" s="66" t="s">
        <v>4</v>
      </c>
      <c r="L3" s="66"/>
      <c r="M3" s="60" t="s">
        <v>20</v>
      </c>
      <c r="N3" s="60"/>
      <c r="O3" s="60"/>
      <c r="P3" s="69"/>
      <c r="Q3" s="69"/>
      <c r="R3" s="1"/>
      <c r="S3" s="1"/>
      <c r="T3" s="1"/>
      <c r="U3" s="1"/>
    </row>
    <row r="4" spans="1:21" ht="215.25" customHeight="1">
      <c r="A4" s="65"/>
      <c r="B4" s="66"/>
      <c r="C4" s="66"/>
      <c r="D4" s="66"/>
      <c r="E4" s="66"/>
      <c r="F4" s="3" t="s">
        <v>31</v>
      </c>
      <c r="G4" s="3" t="s">
        <v>28</v>
      </c>
      <c r="H4" s="3" t="s">
        <v>29</v>
      </c>
      <c r="I4" s="3" t="s">
        <v>22</v>
      </c>
      <c r="J4" s="3" t="s">
        <v>24</v>
      </c>
      <c r="K4" s="4" t="s">
        <v>5</v>
      </c>
      <c r="L4" s="4" t="s">
        <v>6</v>
      </c>
      <c r="M4" s="4" t="s">
        <v>7</v>
      </c>
      <c r="N4" s="5" t="s">
        <v>8</v>
      </c>
      <c r="O4" s="5" t="s">
        <v>9</v>
      </c>
      <c r="P4" s="30" t="s">
        <v>10</v>
      </c>
      <c r="Q4" s="30" t="s">
        <v>11</v>
      </c>
      <c r="R4" s="6"/>
      <c r="T4" s="6"/>
      <c r="U4" s="6"/>
    </row>
    <row r="5" spans="1:21">
      <c r="A5" s="65"/>
      <c r="B5" s="7">
        <v>1</v>
      </c>
      <c r="C5" s="8">
        <v>2</v>
      </c>
      <c r="D5" s="8">
        <v>3</v>
      </c>
      <c r="E5" s="8">
        <v>4</v>
      </c>
      <c r="F5" s="9">
        <v>5</v>
      </c>
      <c r="G5" s="9">
        <v>6</v>
      </c>
      <c r="H5" s="7">
        <v>7</v>
      </c>
      <c r="I5" s="7">
        <v>8</v>
      </c>
      <c r="J5" s="8">
        <v>9</v>
      </c>
      <c r="K5" s="9">
        <v>10</v>
      </c>
      <c r="L5" s="9">
        <v>11</v>
      </c>
      <c r="M5" s="9">
        <v>12</v>
      </c>
      <c r="N5" s="9">
        <v>13</v>
      </c>
      <c r="O5" s="9">
        <v>14</v>
      </c>
      <c r="P5" s="9">
        <v>15</v>
      </c>
      <c r="Q5" s="33">
        <v>16</v>
      </c>
      <c r="R5" s="1"/>
      <c r="S5" s="6"/>
      <c r="T5" s="1"/>
      <c r="U5" s="1"/>
    </row>
    <row r="6" spans="1:21" ht="76.5" customHeight="1">
      <c r="A6" s="65"/>
      <c r="B6" s="34" t="s">
        <v>27</v>
      </c>
      <c r="C6" s="43" t="s">
        <v>32</v>
      </c>
      <c r="D6" s="5" t="s">
        <v>25</v>
      </c>
      <c r="E6" s="31">
        <v>90</v>
      </c>
      <c r="F6" s="32">
        <v>5997.64</v>
      </c>
      <c r="G6" s="32">
        <v>5999.98</v>
      </c>
      <c r="H6" s="41">
        <v>5285.28</v>
      </c>
      <c r="I6" s="45">
        <v>7320.07</v>
      </c>
      <c r="J6" s="32">
        <v>5190.8999999999996</v>
      </c>
      <c r="K6" s="10">
        <f>STDEVA(F6:J6)/(SUM(F6:J6)/COUNTIF(F6:J6,"&gt;0"))</f>
        <v>0.14288253153680311</v>
      </c>
      <c r="L6" s="11">
        <f>ROUND(AVERAGE(F6:J6),2)</f>
        <v>5958.77</v>
      </c>
      <c r="M6" s="12">
        <f>((E6/4)*(SUM(F6:J6)))</f>
        <v>670362.07499999995</v>
      </c>
      <c r="N6" s="44">
        <v>4782.84</v>
      </c>
      <c r="O6" s="44">
        <f>N6*1.1*1.14</f>
        <v>5997.6813600000005</v>
      </c>
      <c r="P6" s="14">
        <f>L6</f>
        <v>5958.77</v>
      </c>
      <c r="Q6" s="15">
        <f>E6*P6</f>
        <v>536289.30000000005</v>
      </c>
      <c r="R6" s="37"/>
      <c r="S6" s="38"/>
      <c r="T6" s="37"/>
      <c r="U6" s="16"/>
    </row>
    <row r="7" spans="1:21">
      <c r="A7" s="65"/>
      <c r="B7" s="67" t="s">
        <v>12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17">
        <f>SUM(Q6:Q6)</f>
        <v>536289.30000000005</v>
      </c>
      <c r="R7" s="1"/>
      <c r="S7" s="1"/>
      <c r="T7" s="1"/>
      <c r="U7" s="1"/>
    </row>
    <row r="8" spans="1:21" ht="26.25" customHeight="1">
      <c r="A8" s="6"/>
      <c r="B8" s="56" t="s">
        <v>23</v>
      </c>
      <c r="C8" s="56"/>
      <c r="D8" s="56"/>
      <c r="E8" s="56"/>
      <c r="F8" s="56"/>
      <c r="G8" s="56"/>
      <c r="H8" s="56"/>
      <c r="I8" s="56"/>
      <c r="J8" s="56"/>
      <c r="K8" s="57">
        <f>Q7</f>
        <v>536289.30000000005</v>
      </c>
      <c r="L8" s="57"/>
      <c r="M8" s="50"/>
      <c r="N8" s="50"/>
      <c r="O8" s="50"/>
      <c r="P8" s="50"/>
      <c r="Q8" s="50"/>
      <c r="R8" s="18"/>
      <c r="S8" s="6"/>
      <c r="T8" s="6"/>
      <c r="U8" s="6"/>
    </row>
    <row r="9" spans="1:21">
      <c r="A9" s="6"/>
      <c r="B9" s="56"/>
      <c r="C9" s="56"/>
      <c r="D9" s="56"/>
      <c r="E9" s="56"/>
      <c r="F9" s="56"/>
      <c r="G9" s="56"/>
      <c r="H9" s="56"/>
      <c r="I9" s="56"/>
      <c r="J9" s="56"/>
      <c r="K9" s="57"/>
      <c r="L9" s="57"/>
      <c r="M9" s="50"/>
      <c r="N9" s="50"/>
      <c r="O9" s="50"/>
      <c r="P9" s="50"/>
      <c r="Q9" s="50"/>
      <c r="R9" s="18"/>
      <c r="S9" s="6"/>
      <c r="T9" s="6"/>
      <c r="U9" s="6"/>
    </row>
    <row r="10" spans="1:21">
      <c r="A10" s="1"/>
      <c r="B10" s="19" t="s">
        <v>26</v>
      </c>
      <c r="C10" s="19"/>
      <c r="D10" s="19"/>
      <c r="E10" s="19"/>
      <c r="F10" s="20"/>
      <c r="G10" s="20"/>
      <c r="H10" s="20"/>
      <c r="I10" s="20"/>
      <c r="J10" s="20"/>
      <c r="K10" s="21"/>
      <c r="L10" s="21"/>
      <c r="M10" s="21"/>
      <c r="N10" s="21"/>
      <c r="O10" s="21"/>
      <c r="P10" s="21"/>
      <c r="Q10" s="21"/>
      <c r="R10" s="21"/>
      <c r="S10" s="1"/>
      <c r="T10" s="1"/>
      <c r="U10" s="1"/>
    </row>
    <row r="11" spans="1:21">
      <c r="A11" s="1"/>
      <c r="B11" s="19"/>
      <c r="C11" s="19"/>
      <c r="D11" s="19"/>
      <c r="E11" s="19"/>
      <c r="F11" s="20"/>
      <c r="G11" s="20"/>
      <c r="H11" s="20"/>
      <c r="I11" s="20"/>
      <c r="J11" s="20"/>
      <c r="K11" s="21"/>
      <c r="L11" s="21"/>
      <c r="M11" s="21"/>
      <c r="N11" s="21"/>
      <c r="O11" s="21"/>
      <c r="P11" s="21"/>
      <c r="Q11" s="21"/>
      <c r="R11" s="21"/>
      <c r="S11" s="1"/>
      <c r="T11" s="1"/>
      <c r="U11" s="1"/>
    </row>
    <row r="12" spans="1:21">
      <c r="A12" s="1"/>
      <c r="B12" s="22" t="s">
        <v>13</v>
      </c>
      <c r="C12" s="22"/>
      <c r="D12" s="22"/>
      <c r="E12" s="22"/>
      <c r="F12" s="22"/>
      <c r="G12" s="22"/>
      <c r="H12" s="23">
        <v>46125</v>
      </c>
      <c r="I12" s="23"/>
      <c r="J12" s="20"/>
      <c r="K12" s="21"/>
      <c r="L12" s="21"/>
      <c r="M12" s="21"/>
      <c r="N12" s="21"/>
      <c r="O12" s="21"/>
      <c r="P12" s="21"/>
      <c r="Q12" s="21"/>
      <c r="R12" s="21"/>
      <c r="S12" s="1"/>
      <c r="T12" s="1"/>
      <c r="U12" s="1"/>
    </row>
    <row r="13" spans="1:21">
      <c r="A13" s="1"/>
      <c r="B13" s="22"/>
      <c r="C13" s="22"/>
      <c r="D13" s="22"/>
      <c r="E13" s="22"/>
      <c r="F13" s="22"/>
      <c r="G13" s="22"/>
      <c r="H13" s="24"/>
      <c r="I13" s="24"/>
      <c r="J13" s="20"/>
      <c r="K13" s="21"/>
      <c r="L13" s="21"/>
      <c r="M13" s="21"/>
      <c r="N13" s="21"/>
      <c r="O13" s="21"/>
      <c r="P13" s="21"/>
      <c r="Q13" s="21"/>
      <c r="R13" s="21"/>
      <c r="S13" s="1"/>
      <c r="T13" s="1"/>
      <c r="U13" s="1"/>
    </row>
    <row r="14" spans="1:21" ht="76.5" customHeight="1">
      <c r="A14" s="25" t="s">
        <v>14</v>
      </c>
      <c r="B14" s="36" t="s">
        <v>0</v>
      </c>
      <c r="C14" s="36" t="s">
        <v>1</v>
      </c>
      <c r="D14" s="36" t="s">
        <v>2</v>
      </c>
      <c r="E14" s="35" t="s">
        <v>15</v>
      </c>
      <c r="F14" s="49" t="s">
        <v>16</v>
      </c>
      <c r="G14" s="49"/>
      <c r="H14" s="35" t="s">
        <v>15</v>
      </c>
      <c r="I14" s="52" t="s">
        <v>16</v>
      </c>
      <c r="J14" s="53"/>
      <c r="K14" s="40" t="s">
        <v>15</v>
      </c>
      <c r="L14" s="60" t="s">
        <v>16</v>
      </c>
      <c r="M14" s="60"/>
      <c r="N14" s="40" t="s">
        <v>15</v>
      </c>
      <c r="O14" s="63" t="s">
        <v>16</v>
      </c>
      <c r="P14" s="63"/>
      <c r="Q14" s="54" t="s">
        <v>19</v>
      </c>
      <c r="R14" s="55"/>
      <c r="S14" s="26"/>
      <c r="T14" s="26"/>
      <c r="U14" s="26"/>
    </row>
    <row r="15" spans="1:21" ht="63" customHeight="1">
      <c r="A15" s="28">
        <v>1</v>
      </c>
      <c r="B15" s="34" t="s">
        <v>27</v>
      </c>
      <c r="C15" s="43" t="s">
        <v>30</v>
      </c>
      <c r="D15" s="39" t="s">
        <v>17</v>
      </c>
      <c r="E15" s="13">
        <v>5999.98</v>
      </c>
      <c r="F15" s="47" t="s">
        <v>33</v>
      </c>
      <c r="G15" s="48"/>
      <c r="H15" s="13">
        <v>5285.28</v>
      </c>
      <c r="I15" s="47" t="s">
        <v>34</v>
      </c>
      <c r="J15" s="48"/>
      <c r="K15" s="42">
        <v>7320.07</v>
      </c>
      <c r="L15" s="61" t="s">
        <v>35</v>
      </c>
      <c r="M15" s="62"/>
      <c r="N15" s="13">
        <v>5190.8999999999996</v>
      </c>
      <c r="O15" s="47" t="s">
        <v>36</v>
      </c>
      <c r="P15" s="64"/>
      <c r="Q15" s="58" t="s">
        <v>37</v>
      </c>
      <c r="R15" s="59"/>
      <c r="S15" s="29"/>
      <c r="T15" s="26"/>
      <c r="U15" s="27"/>
    </row>
  </sheetData>
  <mergeCells count="24">
    <mergeCell ref="A3:A7"/>
    <mergeCell ref="B3:B4"/>
    <mergeCell ref="C3:C4"/>
    <mergeCell ref="D3:D4"/>
    <mergeCell ref="E3:E4"/>
    <mergeCell ref="B7:P7"/>
    <mergeCell ref="F3:J3"/>
    <mergeCell ref="K3:L3"/>
    <mergeCell ref="M3:Q3"/>
    <mergeCell ref="K1:Q1"/>
    <mergeCell ref="F15:G15"/>
    <mergeCell ref="F14:G14"/>
    <mergeCell ref="M8:Q9"/>
    <mergeCell ref="I15:J15"/>
    <mergeCell ref="C2:Q2"/>
    <mergeCell ref="I14:J14"/>
    <mergeCell ref="Q14:R14"/>
    <mergeCell ref="B8:J9"/>
    <mergeCell ref="K8:L9"/>
    <mergeCell ref="Q15:R15"/>
    <mergeCell ref="L14:M14"/>
    <mergeCell ref="L15:M15"/>
    <mergeCell ref="O14:P14"/>
    <mergeCell ref="O15:P15"/>
  </mergeCells>
  <conditionalFormatting sqref="K6">
    <cfRule type="cellIs" dxfId="3" priority="4" stopIfTrue="1" operator="greaterThan">
      <formula>0.33</formula>
    </cfRule>
  </conditionalFormatting>
  <conditionalFormatting sqref="K6">
    <cfRule type="cellIs" dxfId="2" priority="3" stopIfTrue="1" operator="greaterThan">
      <formula>0.33</formula>
    </cfRule>
  </conditionalFormatting>
  <conditionalFormatting sqref="U6">
    <cfRule type="cellIs" dxfId="1" priority="2" stopIfTrue="1" operator="greaterThan">
      <formula>0.33</formula>
    </cfRule>
  </conditionalFormatting>
  <conditionalFormatting sqref="U6">
    <cfRule type="cellIs" dxfId="0" priority="1" stopIfTrue="1" operator="greaterThan">
      <formula>0.33</formula>
    </cfRule>
  </conditionalFormatting>
  <hyperlinks>
    <hyperlink ref="F15" r:id="rId1" xr:uid="{B0F64DCC-0D45-42F5-806A-A49F1091114A}"/>
    <hyperlink ref="I15" r:id="rId2" xr:uid="{9D546DA7-004D-498A-B1DF-3DFB7DCC341A}"/>
    <hyperlink ref="L15" r:id="rId3" xr:uid="{E3E041F9-6378-4B4C-B652-0AFA664ECD53}"/>
    <hyperlink ref="O15" r:id="rId4" xr:uid="{5944E22C-70CD-4F64-B9B6-75F7CF440C01}"/>
  </hyperlinks>
  <pageMargins left="0" right="0" top="0" bottom="0" header="0.31496062992125984" footer="0.31496062992125984"/>
  <pageSetup paperSize="9" scale="62" fitToHeight="0" orientation="landscape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2026-10-14T06:24:17Z</dcterms:modified>
</cp:coreProperties>
</file>