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AF3956B6-14FA-4AA9-9827-66AFF65DD7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МЦД 3" sheetId="1" r:id="rId1"/>
  </sheets>
  <calcPr calcId="191029"/>
</workbook>
</file>

<file path=xl/calcChain.xml><?xml version="1.0" encoding="utf-8"?>
<calcChain xmlns="http://schemas.openxmlformats.org/spreadsheetml/2006/main">
  <c r="M4" i="1" l="1"/>
  <c r="M5" i="1"/>
  <c r="M10" i="1" s="1"/>
  <c r="M6" i="1"/>
  <c r="M7" i="1"/>
  <c r="M8" i="1"/>
  <c r="M9" i="1"/>
  <c r="I4" i="1"/>
  <c r="I5" i="1"/>
  <c r="J5" i="1"/>
  <c r="K5" i="1"/>
  <c r="I6" i="1"/>
  <c r="J6" i="1"/>
  <c r="K6" i="1"/>
  <c r="I7" i="1"/>
  <c r="J7" i="1"/>
  <c r="K7" i="1"/>
  <c r="I8" i="1"/>
  <c r="J8" i="1"/>
  <c r="K8" i="1"/>
  <c r="L8" i="1" s="1"/>
  <c r="I9" i="1"/>
  <c r="J9" i="1"/>
  <c r="K9" i="1"/>
  <c r="K4" i="1"/>
  <c r="J4" i="1"/>
  <c r="L7" i="1" l="1"/>
  <c r="L5" i="1"/>
  <c r="L6" i="1"/>
  <c r="L9" i="1"/>
  <c r="L4" i="1"/>
</calcChain>
</file>

<file path=xl/sharedStrings.xml><?xml version="1.0" encoding="utf-8"?>
<sst xmlns="http://schemas.openxmlformats.org/spreadsheetml/2006/main" count="43" uniqueCount="33">
  <si>
    <t>Обоснование начальной (максимальной) цены договора</t>
  </si>
  <si>
    <t>Ед.изм.</t>
  </si>
  <si>
    <t>Кол-во</t>
  </si>
  <si>
    <t>Среднее квадратичное отклонение</t>
  </si>
  <si>
    <t>Коэффициент вариации*</t>
  </si>
  <si>
    <t>Ценовая информация в отношении товара/услуги/работы, цена за ед.изм. (в руб.)</t>
  </si>
  <si>
    <t>Приложение 4</t>
  </si>
  <si>
    <t>Расчет начальной (максимальной) цены по позиции производится по формуле:</t>
  </si>
  <si>
    <t>НМЦКi - начальная (максимальная) цена по позиции (рублей);</t>
  </si>
  <si>
    <t>Цi – наименьшая цена единицы товара, работы, услуги из представленных в источниках ценовой информации,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услуг;</t>
  </si>
  <si>
    <t>Vi - количество (объем) закупаемого товара, работы, услуги по позиции.</t>
  </si>
  <si>
    <t>Расчет начальной (максимальной) цены контракта произведен путем сложения начальных (максимальных) цен по позициям.</t>
  </si>
  <si>
    <t>НМЦКi = Цi × Vi, где:</t>
  </si>
  <si>
    <t xml:space="preserve">Для определения начальной (максимальной) цены договора применён метод сопоставимых рыночных цен (анализа рынка) в соответствии с  Приложением № 2 к Типовому положению о закупках товаров, работ, услуг отдельными видами юридических лиц, распоряжением Правительства Свердловской области от 06.04.2015 № 344-РП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для обеспечения нужд Свердловской области», письмом Департамента государственных закупок Свердловской области №23-01-82/1368 от 25.09.2023 «О применении минимального значения цен при формировании начальной (максимальной) цены договора».    </t>
  </si>
  <si>
    <t>Наименование товара/услуги (работы)</t>
  </si>
  <si>
    <t xml:space="preserve">*Коэффициент вариации цены не превышает 33%, следовательно используемые для расчета цены являются однородными – проведение дополнительных исследований ценовой информации не требуется. </t>
  </si>
  <si>
    <t>Цена за единицу товара, работы, услуги, используемая для расчёта НМЦД (рублей) , руб.</t>
  </si>
  <si>
    <t>Начальная (максимальная) цена по позиции (рублей), руб.</t>
  </si>
  <si>
    <t>ИТОГО</t>
  </si>
  <si>
    <t>Средняя арифметическая цена за единицу</t>
  </si>
  <si>
    <t>№ п/п</t>
  </si>
  <si>
    <t>шт</t>
  </si>
  <si>
    <t>исх. ЗКП-2026-011595
от 18.09.2026
вх. 2401
от 23.09.2026</t>
  </si>
  <si>
    <t>исх. ЗКП-2026-011595
от 18.09.2026
вх. 2400
от 23.09.2026</t>
  </si>
  <si>
    <t>https://zakupki.gov.ru/epz/contractfz223/card/contract-subject.html?reestrNumber=56658463168250008800000</t>
  </si>
  <si>
    <t>ЕИС</t>
  </si>
  <si>
    <t>https://zakupki.gov.ru/epz/contract/contractCard/payment-info-and-target-of-order.html?reestrNumber=2780207842025000960&amp;contractInfoId=103184748</t>
  </si>
  <si>
    <t>https://zakupki.gov.ru/epz/contract/contractCard/payment-info-and-target-of-order.html?reestrNumber=2780207842025000465&amp;contractInfoId=104233617</t>
  </si>
  <si>
    <t>Кассеты (блок загрузочный) для аппарата хирургического сшивающего ( 45мм)</t>
  </si>
  <si>
    <t xml:space="preserve"> Кассеты (блок загрузочный) для аппарата хирургического сшивающего ( 60мм)</t>
  </si>
  <si>
    <t>Кассеты (блок загрузочный) для аппарата хирургического сшивающего ( 60мм)</t>
  </si>
  <si>
    <t xml:space="preserve">https://zakupki.gov.ru/epz/contractfz223/card/contract-subject.html?reestrNumber=56658463168250008800000 </t>
  </si>
  <si>
    <t xml:space="preserve">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процедуры: 
1) направлены запросы ценовой информации поставщикам. В ответ получены 0 коммерческих предложения. 2) размещен запрос о предоставлении ценовой информации в Региональной информационной системе № ЗКП-2026-011595 от 18.09.2026 г. На дату окончания подачи предложений не было подано 2 коммерческих предложении 3) Осуществлен поиск ценовой информации в ЕИС в реестре договоров, заключенных заказчиками по результатам закупки в соответствии с Федеральным законом № 223-ФЗ, реестре контрактов, заключенных заказчиками в соответствии с Федеральным законом № 44-ФЗ;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</si>
</sst>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р.&quot;_-;\-* #,##0.00&quot;р.&quot;_-;_-* &quot;-&quot;??&quot;р.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name val="Liberation Serif"/>
      <family val="1"/>
      <charset val="204"/>
    </font>
    <font>
      <sz val="10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" fontId="2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/>
    <xf numFmtId="2" fontId="7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10" fillId="0" borderId="2" xfId="4" applyBorder="1" applyAlignment="1">
      <alignment horizontal="center" vertical="center" wrapText="1"/>
    </xf>
    <xf numFmtId="4" fontId="10" fillId="0" borderId="2" xfId="4" applyNumberForma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5" xfId="4" applyFont="1" applyBorder="1" applyAlignment="1">
      <alignment horizontal="center" vertical="center" wrapText="1"/>
    </xf>
    <xf numFmtId="0" fontId="11" fillId="0" borderId="7" xfId="4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1" xfId="0" applyFont="1" applyBorder="1" applyAlignment="1">
      <alignment horizontal="right"/>
    </xf>
    <xf numFmtId="0" fontId="2" fillId="0" borderId="4" xfId="0" applyFont="1" applyBorder="1" applyAlignment="1">
      <alignment horizontal="left" wrapText="1"/>
    </xf>
  </cellXfs>
  <cellStyles count="5">
    <cellStyle name="Гиперссылка" xfId="4" builtinId="8"/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Обычный 3" xfId="3" xr:uid="{00000000-0005-0000-0000-000003000000}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akupki.gov.ru/epz/contractfz223/card/contract-subject.html?reestrNumber=5665846316825000880000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zakupki.gov.ru/epz/contract/contractCard/payment-info-and-target-of-order.html?reestrNumber=2780207842025000960&amp;contractInfoId=103184748" TargetMode="External"/><Relationship Id="rId1" Type="http://schemas.openxmlformats.org/officeDocument/2006/relationships/hyperlink" Target="https://zakupki.gov.ru/epz/contract/contractCard/payment-info-and-target-of-order.html?reestrNumber=2780207842025000465&amp;contractInfoId=104233617" TargetMode="External"/><Relationship Id="rId6" Type="http://schemas.openxmlformats.org/officeDocument/2006/relationships/hyperlink" Target="https://zakupki.gov.ru/epz/contractfz223/card/contract-subject.html?reestrNumber=56658463168250008800000" TargetMode="External"/><Relationship Id="rId5" Type="http://schemas.openxmlformats.org/officeDocument/2006/relationships/hyperlink" Target="https://zakupki.gov.ru/epz/contractfz223/card/contract-subject.html?reestrNumber=56658463168250008800000" TargetMode="External"/><Relationship Id="rId4" Type="http://schemas.openxmlformats.org/officeDocument/2006/relationships/hyperlink" Target="https://zakupki.gov.ru/epz/contractfz223/card/contract-subject.html?reestrNumber=56658463168250008800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9"/>
  <sheetViews>
    <sheetView tabSelected="1" zoomScale="90" zoomScaleNormal="90" workbookViewId="0">
      <selection activeCell="P20" sqref="P20"/>
    </sheetView>
  </sheetViews>
  <sheetFormatPr defaultRowHeight="12.75" x14ac:dyDescent="0.2"/>
  <cols>
    <col min="1" max="1" width="5.42578125" style="1" customWidth="1"/>
    <col min="2" max="2" width="48.85546875" style="1" customWidth="1"/>
    <col min="3" max="3" width="7.28515625" style="1" customWidth="1"/>
    <col min="4" max="4" width="7.42578125" style="1" customWidth="1"/>
    <col min="5" max="5" width="16.5703125" style="5" customWidth="1"/>
    <col min="6" max="6" width="15.42578125" style="5" customWidth="1"/>
    <col min="7" max="9" width="14.7109375" style="5" customWidth="1"/>
    <col min="10" max="10" width="14.28515625" style="1" customWidth="1"/>
    <col min="11" max="11" width="12" style="1" customWidth="1"/>
    <col min="12" max="12" width="12.7109375" style="1" customWidth="1"/>
    <col min="13" max="13" width="17.28515625" style="1" customWidth="1"/>
    <col min="14" max="14" width="9.140625" style="1"/>
    <col min="15" max="15" width="14" style="1" customWidth="1"/>
    <col min="16" max="16" width="15.42578125" style="1" customWidth="1"/>
    <col min="17" max="16384" width="9.140625" style="1"/>
  </cols>
  <sheetData>
    <row r="1" spans="1:16" ht="29.25" customHeight="1" x14ac:dyDescent="0.2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 t="s">
        <v>6</v>
      </c>
      <c r="M1" s="18"/>
    </row>
    <row r="2" spans="1:16" ht="37.5" customHeight="1" x14ac:dyDescent="0.2">
      <c r="A2" s="20" t="s">
        <v>20</v>
      </c>
      <c r="B2" s="19" t="s">
        <v>14</v>
      </c>
      <c r="C2" s="19" t="s">
        <v>1</v>
      </c>
      <c r="D2" s="19" t="s">
        <v>2</v>
      </c>
      <c r="E2" s="24" t="s">
        <v>5</v>
      </c>
      <c r="F2" s="25"/>
      <c r="G2" s="25"/>
      <c r="H2" s="26"/>
      <c r="I2" s="19" t="s">
        <v>19</v>
      </c>
      <c r="J2" s="19" t="s">
        <v>16</v>
      </c>
      <c r="K2" s="19" t="s">
        <v>3</v>
      </c>
      <c r="L2" s="19" t="s">
        <v>4</v>
      </c>
      <c r="M2" s="19" t="s">
        <v>17</v>
      </c>
    </row>
    <row r="3" spans="1:16" ht="58.5" customHeight="1" x14ac:dyDescent="0.2">
      <c r="A3" s="21"/>
      <c r="B3" s="20"/>
      <c r="C3" s="20"/>
      <c r="D3" s="20"/>
      <c r="E3" s="9" t="s">
        <v>22</v>
      </c>
      <c r="F3" s="9" t="s">
        <v>23</v>
      </c>
      <c r="G3" s="22" t="s">
        <v>25</v>
      </c>
      <c r="H3" s="23"/>
      <c r="I3" s="20"/>
      <c r="J3" s="20"/>
      <c r="K3" s="20"/>
      <c r="L3" s="20"/>
      <c r="M3" s="20"/>
    </row>
    <row r="4" spans="1:16" ht="28.5" customHeight="1" x14ac:dyDescent="0.2">
      <c r="A4" s="3">
        <v>1</v>
      </c>
      <c r="B4" s="10" t="s">
        <v>28</v>
      </c>
      <c r="C4" s="11" t="s">
        <v>21</v>
      </c>
      <c r="D4" s="12">
        <v>540</v>
      </c>
      <c r="E4" s="13">
        <v>5900</v>
      </c>
      <c r="F4" s="13">
        <v>6350</v>
      </c>
      <c r="G4" s="13">
        <v>6497.4</v>
      </c>
      <c r="H4" s="14" t="s">
        <v>24</v>
      </c>
      <c r="I4" s="2">
        <f>ROUND((AVERAGE(E4:G4)),2)</f>
        <v>6249.13</v>
      </c>
      <c r="J4" s="2">
        <f>ROUND((MIN(E4:G4)),2)</f>
        <v>5900</v>
      </c>
      <c r="K4" s="6">
        <f>_xlfn.STDEV.S(E4:G4)</f>
        <v>311.21094667979344</v>
      </c>
      <c r="L4" s="8">
        <f>K4*100/I4</f>
        <v>4.9800683723941326</v>
      </c>
      <c r="M4" s="2">
        <f>ROUND((J4*D4),2)</f>
        <v>3186000</v>
      </c>
      <c r="P4" s="7"/>
    </row>
    <row r="5" spans="1:16" ht="28.5" customHeight="1" x14ac:dyDescent="0.2">
      <c r="A5" s="3">
        <v>2</v>
      </c>
      <c r="B5" s="10" t="s">
        <v>29</v>
      </c>
      <c r="C5" s="11" t="s">
        <v>21</v>
      </c>
      <c r="D5" s="12">
        <v>156</v>
      </c>
      <c r="E5" s="13">
        <v>5900</v>
      </c>
      <c r="F5" s="13">
        <v>6350</v>
      </c>
      <c r="G5" s="13">
        <v>8855.5</v>
      </c>
      <c r="H5" s="15" t="s">
        <v>26</v>
      </c>
      <c r="I5" s="2">
        <f t="shared" ref="I5:I9" si="0">ROUND((AVERAGE(E5:G5)),2)</f>
        <v>7035.17</v>
      </c>
      <c r="J5" s="2">
        <f t="shared" ref="J5:J9" si="1">ROUND((MIN(E5:G5)),2)</f>
        <v>5900</v>
      </c>
      <c r="K5" s="6">
        <f t="shared" ref="K5:K9" si="2">_xlfn.STDEV.S(E5:G5)</f>
        <v>1592.4305584022584</v>
      </c>
      <c r="L5" s="8">
        <f t="shared" ref="L5:L9" si="3">K5*100/I5</f>
        <v>22.63528185391765</v>
      </c>
      <c r="M5" s="2">
        <f t="shared" ref="M5:M9" si="4">ROUND((J5*D5),2)</f>
        <v>920400</v>
      </c>
      <c r="P5" s="7"/>
    </row>
    <row r="6" spans="1:16" ht="28.5" customHeight="1" x14ac:dyDescent="0.2">
      <c r="A6" s="3">
        <v>3</v>
      </c>
      <c r="B6" s="10" t="s">
        <v>30</v>
      </c>
      <c r="C6" s="11" t="s">
        <v>21</v>
      </c>
      <c r="D6" s="12">
        <v>100</v>
      </c>
      <c r="E6" s="13">
        <v>5900</v>
      </c>
      <c r="F6" s="13">
        <v>6350</v>
      </c>
      <c r="G6" s="13">
        <v>8900</v>
      </c>
      <c r="H6" s="15" t="s">
        <v>27</v>
      </c>
      <c r="I6" s="2">
        <f t="shared" si="0"/>
        <v>7050</v>
      </c>
      <c r="J6" s="2">
        <f t="shared" si="1"/>
        <v>5900</v>
      </c>
      <c r="K6" s="6">
        <f t="shared" si="2"/>
        <v>1617.8689687363435</v>
      </c>
      <c r="L6" s="8">
        <f t="shared" si="3"/>
        <v>22.948496010444586</v>
      </c>
      <c r="M6" s="2">
        <f t="shared" si="4"/>
        <v>590000</v>
      </c>
      <c r="P6" s="7"/>
    </row>
    <row r="7" spans="1:16" ht="28.5" customHeight="1" x14ac:dyDescent="0.2">
      <c r="A7" s="3">
        <v>4</v>
      </c>
      <c r="B7" s="10" t="s">
        <v>30</v>
      </c>
      <c r="C7" s="11" t="s">
        <v>21</v>
      </c>
      <c r="D7" s="12">
        <v>212</v>
      </c>
      <c r="E7" s="13">
        <v>5900</v>
      </c>
      <c r="F7" s="13">
        <v>6350</v>
      </c>
      <c r="G7" s="13">
        <v>6497.4</v>
      </c>
      <c r="H7" s="14" t="s">
        <v>24</v>
      </c>
      <c r="I7" s="2">
        <f t="shared" si="0"/>
        <v>6249.13</v>
      </c>
      <c r="J7" s="2">
        <f t="shared" si="1"/>
        <v>5900</v>
      </c>
      <c r="K7" s="6">
        <f t="shared" si="2"/>
        <v>311.21094667979344</v>
      </c>
      <c r="L7" s="8">
        <f t="shared" si="3"/>
        <v>4.9800683723941326</v>
      </c>
      <c r="M7" s="2">
        <f t="shared" si="4"/>
        <v>1250800</v>
      </c>
      <c r="P7" s="7"/>
    </row>
    <row r="8" spans="1:16" ht="28.5" customHeight="1" x14ac:dyDescent="0.2">
      <c r="A8" s="3">
        <v>5</v>
      </c>
      <c r="B8" s="10" t="s">
        <v>30</v>
      </c>
      <c r="C8" s="11" t="s">
        <v>21</v>
      </c>
      <c r="D8" s="12">
        <v>5670</v>
      </c>
      <c r="E8" s="13">
        <v>6400</v>
      </c>
      <c r="F8" s="13">
        <v>6350</v>
      </c>
      <c r="G8" s="13">
        <v>5992.7</v>
      </c>
      <c r="H8" s="14" t="s">
        <v>24</v>
      </c>
      <c r="I8" s="2">
        <f t="shared" si="0"/>
        <v>6247.57</v>
      </c>
      <c r="J8" s="2">
        <f t="shared" si="1"/>
        <v>5992.7</v>
      </c>
      <c r="K8" s="6">
        <f t="shared" si="2"/>
        <v>222.13231042181454</v>
      </c>
      <c r="L8" s="8">
        <f t="shared" si="3"/>
        <v>3.555499344894328</v>
      </c>
      <c r="M8" s="2">
        <f t="shared" si="4"/>
        <v>33978609</v>
      </c>
      <c r="P8" s="7"/>
    </row>
    <row r="9" spans="1:16" ht="28.5" customHeight="1" x14ac:dyDescent="0.2">
      <c r="A9" s="3">
        <v>6</v>
      </c>
      <c r="B9" s="10" t="s">
        <v>28</v>
      </c>
      <c r="C9" s="11" t="s">
        <v>21</v>
      </c>
      <c r="D9" s="12">
        <v>84</v>
      </c>
      <c r="E9" s="13">
        <v>5900</v>
      </c>
      <c r="F9" s="13">
        <v>6350</v>
      </c>
      <c r="G9" s="13">
        <v>6497.4</v>
      </c>
      <c r="H9" s="14" t="s">
        <v>31</v>
      </c>
      <c r="I9" s="2">
        <f t="shared" si="0"/>
        <v>6249.13</v>
      </c>
      <c r="J9" s="2">
        <f t="shared" si="1"/>
        <v>5900</v>
      </c>
      <c r="K9" s="6">
        <f t="shared" si="2"/>
        <v>311.21094667979344</v>
      </c>
      <c r="L9" s="8">
        <f t="shared" si="3"/>
        <v>4.9800683723941326</v>
      </c>
      <c r="M9" s="2">
        <f t="shared" si="4"/>
        <v>495600</v>
      </c>
      <c r="P9" s="7"/>
    </row>
    <row r="10" spans="1:16" x14ac:dyDescent="0.2">
      <c r="A10" s="28" t="s">
        <v>18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4">
        <f>SUM(M4:M9)</f>
        <v>40421409</v>
      </c>
    </row>
    <row r="11" spans="1:16" ht="20.25" customHeight="1" x14ac:dyDescent="0.2">
      <c r="B11" s="29" t="s">
        <v>15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6" ht="60" customHeight="1" x14ac:dyDescent="0.2">
      <c r="B12" s="27" t="s">
        <v>32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</row>
    <row r="13" spans="1:16" ht="52.5" customHeight="1" x14ac:dyDescent="0.2">
      <c r="B13" s="27" t="s">
        <v>13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</row>
    <row r="14" spans="1:16" ht="15" customHeight="1" x14ac:dyDescent="0.2">
      <c r="B14" s="1" t="s">
        <v>7</v>
      </c>
    </row>
    <row r="15" spans="1:16" ht="15.75" customHeight="1" x14ac:dyDescent="0.2">
      <c r="B15" s="1" t="s">
        <v>12</v>
      </c>
    </row>
    <row r="16" spans="1:16" x14ac:dyDescent="0.2">
      <c r="B16" s="1" t="s">
        <v>8</v>
      </c>
    </row>
    <row r="17" spans="2:13" ht="26.25" customHeight="1" x14ac:dyDescent="0.2">
      <c r="B17" s="27" t="s">
        <v>9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</row>
    <row r="18" spans="2:13" x14ac:dyDescent="0.2">
      <c r="B18" s="1" t="s">
        <v>10</v>
      </c>
    </row>
    <row r="19" spans="2:13" x14ac:dyDescent="0.2">
      <c r="B19" s="1" t="s">
        <v>11</v>
      </c>
    </row>
  </sheetData>
  <mergeCells count="18">
    <mergeCell ref="B12:M12"/>
    <mergeCell ref="B13:M13"/>
    <mergeCell ref="B17:M17"/>
    <mergeCell ref="A10:L10"/>
    <mergeCell ref="B11:M11"/>
    <mergeCell ref="A1:K1"/>
    <mergeCell ref="L1:M1"/>
    <mergeCell ref="J2:J3"/>
    <mergeCell ref="K2:K3"/>
    <mergeCell ref="D2:D3"/>
    <mergeCell ref="C2:C3"/>
    <mergeCell ref="L2:L3"/>
    <mergeCell ref="M2:M3"/>
    <mergeCell ref="A2:A3"/>
    <mergeCell ref="B2:B3"/>
    <mergeCell ref="I2:I3"/>
    <mergeCell ref="G3:H3"/>
    <mergeCell ref="E2:H2"/>
  </mergeCells>
  <phoneticPr fontId="9" type="noConversion"/>
  <conditionalFormatting sqref="L4:L9">
    <cfRule type="cellIs" dxfId="0" priority="1" stopIfTrue="1" operator="greaterThan">
      <formula>33</formula>
    </cfRule>
  </conditionalFormatting>
  <hyperlinks>
    <hyperlink ref="H6" r:id="rId1" xr:uid="{AF1340FA-8153-43D4-B227-D341E9FCC705}"/>
    <hyperlink ref="H5" r:id="rId2" xr:uid="{DB4D0793-5C45-4B04-B914-AE7E53CF6276}"/>
    <hyperlink ref="H4" r:id="rId3" xr:uid="{ED65D858-A79D-4120-9E29-AA7C792298DE}"/>
    <hyperlink ref="H7" r:id="rId4" xr:uid="{828474F6-394F-40C4-98F1-6B6A816A6498}"/>
    <hyperlink ref="H8" r:id="rId5" xr:uid="{2696A89A-7C8A-4ABD-95B6-BC871D7E6CD4}"/>
    <hyperlink ref="H9" r:id="rId6" xr:uid="{C2AE6050-390A-4BC1-96AD-D22A58CA1017}"/>
  </hyperlinks>
  <pageMargins left="0.31496062992125984" right="0.31496062992125984" top="0.74803149606299213" bottom="0.74803149606299213" header="0.31496062992125984" footer="0.31496062992125984"/>
  <pageSetup paperSize="9" scale="70" fitToHeight="0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2026-10-20T05:22:19Z</dcterms:modified>
</cp:coreProperties>
</file>